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CSBR\Work\12_B3-MSBG\__B3-Guidelines Revisions 3.2 EA\Worksheets and Calculators\"/>
    </mc:Choice>
  </mc:AlternateContent>
  <bookViews>
    <workbookView xWindow="0" yWindow="0" windowWidth="20220" windowHeight="7485"/>
  </bookViews>
  <sheets>
    <sheet name="Worksheet" sheetId="7" r:id="rId1"/>
    <sheet name="EXAMPLE 6&quot; steelstud w ext. ins" sheetId="8" r:id="rId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80" i="8" l="1"/>
  <c r="A222" i="8" l="1"/>
  <c r="A213" i="8"/>
  <c r="A185" i="8"/>
  <c r="A77" i="8"/>
  <c r="A75" i="8"/>
  <c r="J56" i="8"/>
  <c r="S55" i="8"/>
  <c r="R55" i="8"/>
  <c r="L55" i="8"/>
  <c r="M55" i="8" s="1"/>
  <c r="I55" i="8"/>
  <c r="F55" i="8"/>
  <c r="I54" i="8"/>
  <c r="L54" i="8" s="1"/>
  <c r="M54" i="8" s="1"/>
  <c r="F54" i="8"/>
  <c r="I53" i="8"/>
  <c r="L53" i="8" s="1"/>
  <c r="M53" i="8" s="1"/>
  <c r="F53" i="8"/>
  <c r="I52" i="8"/>
  <c r="L52" i="8" s="1"/>
  <c r="M52" i="8" s="1"/>
  <c r="F52" i="8"/>
  <c r="I51" i="8"/>
  <c r="L51" i="8" s="1"/>
  <c r="M51" i="8" s="1"/>
  <c r="F51" i="8"/>
  <c r="I50" i="8"/>
  <c r="L50" i="8" s="1"/>
  <c r="M50" i="8" s="1"/>
  <c r="F50" i="8"/>
  <c r="I49" i="8"/>
  <c r="L49" i="8" s="1"/>
  <c r="M49" i="8" s="1"/>
  <c r="F49" i="8"/>
  <c r="I48" i="8"/>
  <c r="L48" i="8" s="1"/>
  <c r="M48" i="8" s="1"/>
  <c r="F48" i="8"/>
  <c r="I47" i="8"/>
  <c r="L47" i="8" s="1"/>
  <c r="M47" i="8" s="1"/>
  <c r="F47" i="8"/>
  <c r="I46" i="8"/>
  <c r="L46" i="8" s="1"/>
  <c r="M46" i="8" s="1"/>
  <c r="F46" i="8"/>
  <c r="I45" i="8"/>
  <c r="L45" i="8" s="1"/>
  <c r="M45" i="8" s="1"/>
  <c r="F45" i="8"/>
  <c r="I44" i="8"/>
  <c r="L44" i="8" s="1"/>
  <c r="M44" i="8" s="1"/>
  <c r="F44" i="8"/>
  <c r="I43" i="8"/>
  <c r="F43" i="8"/>
  <c r="I42" i="8"/>
  <c r="L42" i="8" s="1"/>
  <c r="M42" i="8" s="1"/>
  <c r="H42" i="8"/>
  <c r="F42" i="8"/>
  <c r="L41" i="8"/>
  <c r="M41" i="8" s="1"/>
  <c r="I41" i="8"/>
  <c r="H41" i="8"/>
  <c r="F41" i="8"/>
  <c r="O34" i="8"/>
  <c r="O33" i="8"/>
  <c r="O32" i="8"/>
  <c r="G32" i="8"/>
  <c r="O31" i="8"/>
  <c r="O30" i="8"/>
  <c r="O29" i="8"/>
  <c r="O28" i="8"/>
  <c r="O27" i="8"/>
  <c r="O25" i="8"/>
  <c r="O24" i="8"/>
  <c r="G24" i="8"/>
  <c r="O23" i="8"/>
  <c r="O22" i="8"/>
  <c r="O21" i="8"/>
  <c r="O20" i="8"/>
  <c r="O19" i="8"/>
  <c r="F56" i="8" l="1"/>
  <c r="G43" i="8" s="1"/>
  <c r="H44" i="8"/>
  <c r="I56" i="8"/>
  <c r="K55" i="8" s="1"/>
  <c r="L43" i="8"/>
  <c r="M43" i="8" s="1"/>
  <c r="H43" i="8"/>
  <c r="A222" i="7"/>
  <c r="A213" i="7"/>
  <c r="A185" i="7"/>
  <c r="A180" i="7"/>
  <c r="A77" i="7"/>
  <c r="A75" i="7"/>
  <c r="J56" i="7"/>
  <c r="S55" i="7"/>
  <c r="R55" i="7"/>
  <c r="I55" i="7"/>
  <c r="F55" i="7"/>
  <c r="I54" i="7"/>
  <c r="L54" i="7" s="1"/>
  <c r="M54" i="7" s="1"/>
  <c r="F54" i="7"/>
  <c r="I53" i="7"/>
  <c r="L53" i="7" s="1"/>
  <c r="M53" i="7" s="1"/>
  <c r="F53" i="7"/>
  <c r="I52" i="7"/>
  <c r="L52" i="7" s="1"/>
  <c r="M52" i="7" s="1"/>
  <c r="F52" i="7"/>
  <c r="I51" i="7"/>
  <c r="L51" i="7" s="1"/>
  <c r="M51" i="7" s="1"/>
  <c r="F51" i="7"/>
  <c r="I50" i="7"/>
  <c r="L50" i="7" s="1"/>
  <c r="M50" i="7" s="1"/>
  <c r="F50" i="7"/>
  <c r="I49" i="7"/>
  <c r="L49" i="7" s="1"/>
  <c r="M49" i="7" s="1"/>
  <c r="F49" i="7"/>
  <c r="I48" i="7"/>
  <c r="L48" i="7" s="1"/>
  <c r="M48" i="7" s="1"/>
  <c r="F48" i="7"/>
  <c r="I47" i="7"/>
  <c r="L47" i="7" s="1"/>
  <c r="M47" i="7" s="1"/>
  <c r="F47" i="7"/>
  <c r="I46" i="7"/>
  <c r="L46" i="7" s="1"/>
  <c r="M46" i="7" s="1"/>
  <c r="F46" i="7"/>
  <c r="I45" i="7"/>
  <c r="L45" i="7" s="1"/>
  <c r="M45" i="7" s="1"/>
  <c r="F45" i="7"/>
  <c r="I44" i="7"/>
  <c r="L44" i="7" s="1"/>
  <c r="M44" i="7" s="1"/>
  <c r="F44" i="7"/>
  <c r="I43" i="7"/>
  <c r="F43" i="7"/>
  <c r="I42" i="7"/>
  <c r="F42" i="7"/>
  <c r="L41" i="7"/>
  <c r="M41" i="7" s="1"/>
  <c r="I41" i="7"/>
  <c r="H41" i="7"/>
  <c r="F41" i="7"/>
  <c r="O34" i="7"/>
  <c r="O33" i="7"/>
  <c r="O32" i="7"/>
  <c r="G32" i="7"/>
  <c r="O31" i="7"/>
  <c r="O30" i="7"/>
  <c r="O29" i="7"/>
  <c r="O28" i="7"/>
  <c r="O27" i="7"/>
  <c r="O25" i="7"/>
  <c r="O24" i="7"/>
  <c r="G24" i="7"/>
  <c r="O23" i="7"/>
  <c r="O22" i="7"/>
  <c r="O21" i="7"/>
  <c r="O20" i="7"/>
  <c r="O19" i="7"/>
  <c r="G42" i="8" l="1"/>
  <c r="G48" i="8"/>
  <c r="G45" i="8"/>
  <c r="G53" i="8"/>
  <c r="G50" i="8"/>
  <c r="G46" i="8"/>
  <c r="G54" i="8"/>
  <c r="G51" i="8"/>
  <c r="G49" i="8"/>
  <c r="G44" i="8"/>
  <c r="G41" i="8"/>
  <c r="G47" i="8"/>
  <c r="G55" i="8"/>
  <c r="G52" i="8"/>
  <c r="K51" i="8"/>
  <c r="K53" i="8"/>
  <c r="K42" i="8"/>
  <c r="K49" i="8"/>
  <c r="K48" i="8"/>
  <c r="K46" i="8"/>
  <c r="K44" i="8"/>
  <c r="K47" i="8"/>
  <c r="K52" i="8"/>
  <c r="K50" i="8"/>
  <c r="K43" i="8"/>
  <c r="K54" i="8"/>
  <c r="K45" i="8"/>
  <c r="H45" i="8"/>
  <c r="H46" i="8"/>
  <c r="K41" i="8"/>
  <c r="F56" i="7"/>
  <c r="G46" i="7" s="1"/>
  <c r="I56" i="7"/>
  <c r="K53" i="7" s="1"/>
  <c r="L43" i="7"/>
  <c r="M43" i="7" s="1"/>
  <c r="L55" i="7"/>
  <c r="M55" i="7" s="1"/>
  <c r="H42" i="7"/>
  <c r="L42" i="7"/>
  <c r="M42" i="7" s="1"/>
  <c r="H47" i="8" l="1"/>
  <c r="K49" i="7"/>
  <c r="G49" i="7"/>
  <c r="K43" i="7"/>
  <c r="K54" i="7"/>
  <c r="K44" i="7"/>
  <c r="K51" i="7"/>
  <c r="G52" i="7"/>
  <c r="G44" i="7"/>
  <c r="K42" i="7"/>
  <c r="G43" i="7"/>
  <c r="G42" i="7"/>
  <c r="K55" i="7"/>
  <c r="G41" i="7"/>
  <c r="K52" i="7"/>
  <c r="K45" i="7"/>
  <c r="G47" i="7"/>
  <c r="G50" i="7"/>
  <c r="K46" i="7"/>
  <c r="K50" i="7"/>
  <c r="G53" i="7"/>
  <c r="K47" i="7"/>
  <c r="K48" i="7"/>
  <c r="G55" i="7"/>
  <c r="G54" i="7"/>
  <c r="K41" i="7"/>
  <c r="G51" i="7"/>
  <c r="G48" i="7"/>
  <c r="G45" i="7"/>
  <c r="H43" i="7"/>
  <c r="H48" i="8" l="1"/>
  <c r="H44" i="7"/>
  <c r="H45" i="7"/>
  <c r="H49" i="8" l="1"/>
  <c r="H46" i="7"/>
  <c r="H50" i="8" l="1"/>
  <c r="H47" i="7"/>
  <c r="H48" i="7"/>
  <c r="H49" i="7" s="1"/>
  <c r="H51" i="8" l="1"/>
  <c r="H52" i="8"/>
  <c r="H53" i="8" s="1"/>
  <c r="H54" i="8" s="1"/>
  <c r="H55" i="8" s="1"/>
  <c r="H50" i="7"/>
  <c r="H51" i="7" s="1"/>
  <c r="H52" i="7" l="1"/>
  <c r="H53" i="7" s="1"/>
  <c r="H54" i="7" s="1"/>
  <c r="H55" i="7" s="1"/>
</calcChain>
</file>

<file path=xl/sharedStrings.xml><?xml version="1.0" encoding="utf-8"?>
<sst xmlns="http://schemas.openxmlformats.org/spreadsheetml/2006/main" count="293" uniqueCount="135">
  <si>
    <t>B3 Guidelines - Version 3.0</t>
  </si>
  <si>
    <t>KEY:</t>
  </si>
  <si>
    <t xml:space="preserve">   Blue highlighted areas show constants or outputs calculated by the spreadsheet</t>
  </si>
  <si>
    <t xml:space="preserve">   Yellow highlighted areas show required inputs</t>
  </si>
  <si>
    <t>Climate Information</t>
  </si>
  <si>
    <t>Exterior</t>
  </si>
  <si>
    <t>Winter RH</t>
  </si>
  <si>
    <t>Interior</t>
  </si>
  <si>
    <t>(average temperature of 3 coldest months)</t>
  </si>
  <si>
    <t>(average RH of 3 coldest months)</t>
  </si>
  <si>
    <t>(average interior temperature during 3 coldest months)</t>
  </si>
  <si>
    <t>(average interior RH during 3 coldest months)</t>
  </si>
  <si>
    <t>inside air film</t>
  </si>
  <si>
    <t>Material Properties</t>
  </si>
  <si>
    <t>R-value/inch</t>
  </si>
  <si>
    <t>Materials</t>
  </si>
  <si>
    <t>Permeability (perm inches)</t>
  </si>
  <si>
    <t>R-value*</t>
  </si>
  <si>
    <t>outside air film</t>
  </si>
  <si>
    <t>Permeance** (perms)</t>
  </si>
  <si>
    <t>** This value is listed for specific, tested thickness</t>
  </si>
  <si>
    <t>Tested Thickness (inches)</t>
  </si>
  <si>
    <t>Permeance to Permeability Converter</t>
  </si>
  <si>
    <t>latex paint (2 coats)</t>
  </si>
  <si>
    <t>Layer (inside to outside)</t>
  </si>
  <si>
    <t>Wall Section*</t>
  </si>
  <si>
    <t>* This is a cross section through the insulation (no framing)</t>
  </si>
  <si>
    <t>Permeability to Permeance Converter</t>
  </si>
  <si>
    <t>Permeance at tested thickness (perms)</t>
  </si>
  <si>
    <t>* Enter R-0 unless specific value is available</t>
  </si>
  <si>
    <t>Vapor resistance</t>
  </si>
  <si>
    <t>Thermal resistance</t>
  </si>
  <si>
    <t>Layer #</t>
  </si>
  <si>
    <t>Installed thickness**</t>
  </si>
  <si>
    <t>** Enter 0 for membranes</t>
  </si>
  <si>
    <t>total</t>
  </si>
  <si>
    <r>
      <t>Winter temp (</t>
    </r>
    <r>
      <rPr>
        <sz val="11"/>
        <color theme="1"/>
        <rFont val="Calibri"/>
        <family val="2"/>
      </rPr>
      <t>°F)</t>
    </r>
  </si>
  <si>
    <t>Winter temp (°F)</t>
  </si>
  <si>
    <t>Desired Thickness (inches)</t>
  </si>
  <si>
    <t>Permeance at desired thickness (perms)</t>
  </si>
  <si>
    <t>Appendix I-3: Qualitative Moisture Assessment Worksheet</t>
  </si>
  <si>
    <t>Second, define the wall section from inside to outside.</t>
  </si>
  <si>
    <t>Bulk Water Control</t>
  </si>
  <si>
    <t>Third, determine the bulk water control strategy.</t>
  </si>
  <si>
    <t>Drying Direction</t>
  </si>
  <si>
    <t xml:space="preserve">Air Leakage Control </t>
  </si>
  <si>
    <t>Percent of total</t>
  </si>
  <si>
    <t>Perm rating (perms)</t>
  </si>
  <si>
    <t>Perfect Barrier</t>
  </si>
  <si>
    <t>Imperfect Barrier - Drained/Screened</t>
  </si>
  <si>
    <t>Imperfect Barrier - Mass/Storage</t>
  </si>
  <si>
    <t>Select strategy</t>
  </si>
  <si>
    <t>Examples:</t>
  </si>
  <si>
    <t>Whole Building Design Guide Commentary:</t>
  </si>
  <si>
    <t>Although often considered a more cost-effective and, therefore, desirable alternative to either cavity or mass walls assemblies, barrier walls are cause for some concern in that they: a) offer only a single line of defense against bulk rainwater penetration; b) often include relatively complex interface details that require a level of workmanship in the field that is beyond the capabilities of the individual trades, and; c) require a relatively high degree of routine maintenance to remain effective in the long term, resulting in increased long-term maintenance costs. In short, this system can arguably be considered a "zero tolerance" wall system, whereby any defect in design, installation, or workmanship can result in immediate and direct rainwater penetration into the dry zone of the exterior wall system or assembly and, more critically, the conditioned spaces of a building or structure.  - Whole Building Design Guide, Wall Systems Introduction</t>
  </si>
  <si>
    <t>Unlike a cavity wall system, where the wall is constructed with a wall cavity and through-wall flashing to collect and redirect bulk rainwater to the building exterior, mass walls rely principally upon a combination of wall thickness, storage capacity, and (in masonry construction) bond intimacy between masonry units and mortar to effectively resist bulk rainwater penetration.  - Whole Building Design Guide, Wall Systems Introduction</t>
  </si>
  <si>
    <t>Table 402.5.1, Supplement to IECC 2007</t>
  </si>
  <si>
    <t>Dry to the inside</t>
  </si>
  <si>
    <t>Dry to the outside</t>
  </si>
  <si>
    <t>Bi-directional drying</t>
  </si>
  <si>
    <t>Commentary:</t>
  </si>
  <si>
    <t>First, determine the thermal and vapor flow properties of all materials and membranes in the wall section.</t>
  </si>
  <si>
    <t>Face-sealed EIFS, precast concrete panel wall, some types of metal panel systems</t>
  </si>
  <si>
    <t xml:space="preserve">Any type of "Perfect Wall" construction with exterior insulation over an impermeable exterior membrane </t>
  </si>
  <si>
    <t xml:space="preserve">Classic mass and log walls, SIP walls and ICF walls without additional vapor retarders, traditional "flow through" stud walls with kraft paper and building paper. </t>
  </si>
  <si>
    <t>Thermal Control</t>
  </si>
  <si>
    <t>Fourth, determine the thermal control strategy.</t>
  </si>
  <si>
    <t>Fifth, determine the drying strategy.</t>
  </si>
  <si>
    <t>Sixth, determine the primary air control strategy.</t>
  </si>
  <si>
    <t xml:space="preserve">Vapor Control </t>
  </si>
  <si>
    <t>Seventh, check for vapor control issues.</t>
  </si>
  <si>
    <t>Interior air barrier</t>
  </si>
  <si>
    <t>Exterior air barrier</t>
  </si>
  <si>
    <t>Stud cavity air barrier</t>
  </si>
  <si>
    <t>Multiple air barriers</t>
  </si>
  <si>
    <t>6 mil polyethylene or other membrane sealed and detailed for continuity, airtight drywall approach</t>
  </si>
  <si>
    <t>spray foam in the stud cavities with top and bottom plates sealed to floors and rim joists</t>
  </si>
  <si>
    <t>two or more airtight layers each sealed independently for continuity</t>
  </si>
  <si>
    <t>Additional commentary:</t>
  </si>
  <si>
    <t xml:space="preserve">Unlike air barriers, it is important to make sure that there are not multiple strong vapor retarders built into the same wall assembly.  Such a condition (called a "vapor sandwich"), can trap moisture in the wall assembly and create a condition that eventually leads to rot and/or mold growth.  An example of this condition is a sheathing layer sandwiched between an impermeable self-adhered WRB on the exterior and closed cell spray foam on the interior.  In cold climates, it's also imperative to provide a warm-side vapor retarder.  It's possible to place this vapor retarder on the outside face of the sheathing, but it must be made into a "warm-side" vapor retarder with the application of exterior insulation.  (See the rule of thumb for Climate Zone 6 and 7 in the Thermal Control section.)  Also note that several types of foam sheathing (especially XPS and foil-faced polyisocyanurate) can inadvertantly create cold side vapor retarders unless used in an adequate thickness to move their interior face to the "warm side".   The precise amount needed to accomplish this is a good issue to investigate with quantitative moisture analysis.  </t>
  </si>
  <si>
    <t>In general, air barriers must be continuous over the entire surface of the enclosure to maintain pressure differences and prevent air leakage.  Small holes, slits, and other discontinuities can dramatically reduce the effectiveness of an air barrier and introduce large quantities of moisture into an enclosure system.  Much of this water vapor will condense on or be adsorbed by the first cold surface, typically the sheathing.  Therefore, a continuous air barrier is a critical step towards reducing moisture issues in wall assemblies.</t>
  </si>
  <si>
    <t xml:space="preserve">Interior air barriers consisting of sealed sheet goods are generally cheap and fast to contruct.  However, there are several issues with these air barriers.  These include being in a vulnerable location in the wall assembly where they are frequently punctured by other trades, lack of continuity at interrupting interior elements such as floors, rim joists, and interior walls, and the length of time it takes to seal all holes and penetrations properly.  Sometimes it is possible to protect an interior air barrier behind a furring cavity. </t>
  </si>
  <si>
    <t xml:space="preserve">It is perfectly acceptable to provide two or more air barriers in a single wall system.  However, these air barriers should be independent and detailed as complete air barrier systems to maintain continuity and avoid the possibility of allowing 3 dimensional air flow paths that skirt both.      </t>
  </si>
  <si>
    <t>What fraction of the total R-value lies outboard of the sheathing or outermost structural layer?  (Note, the thermal resistance of layers outboard of a ventilated air gap should not be counted.)</t>
  </si>
  <si>
    <t>In general, the IECC Energy Efficiency code recommends that walls using a substantial amount of exterior insulation allow for drying to the inside.  This is accomplished with the use of an interior class 3 vapor retarder or "smart" vapor retarder which can change its permeance based on relative humidity.  See Table 402.5.1 below for the recommended exterior R-values with which a "smart" or class 3 vapor retarder should be used.  Exterior insulation R-value less than the values listed below should be paired with a stronger warm-side vapor retarder and use semi-permeable or permeable exterior insulation and control membranes.</t>
  </si>
  <si>
    <t>brick or masonry cavity wall, rainscreen systems, vinyl siding, lap siding</t>
  </si>
  <si>
    <t>brick or masonry wall without drainage cavity, log wall</t>
  </si>
  <si>
    <t>A cavity wall (also referred to as a "screened" or "drained" wall system) is considered by many to be the preferred method of construction in most climatic and rainfall zones in the United States. This is due primarily to the pressure-equalization that can be achieved, and the redundancy offered by this type of wall assembly to resist uncontrolled, bulk rainwater penetration.  - Whole Building Design Guide, Wall Systems Introduction</t>
  </si>
  <si>
    <t>image credit - Building Science Corporation</t>
  </si>
  <si>
    <t>Standard cold climate stud wall with warm side impermeable membrane (6 mil poly)</t>
  </si>
  <si>
    <t>In general, any of these drying strategies can work when designed and executed well in the field.   However, attention must be paid to the internal and external environments they must accomodate:</t>
  </si>
  <si>
    <t>Drying to the outside can a good strategy as long as the exterior environment does not have consistently higher moisture levels than the interior.  For example, below grade walls and walls in hot, humid climates will have difficulty drying to the exterior.  To dry to the exterior, exterior insulation, finishes, and WRBs must not create a vapor retarder.</t>
  </si>
  <si>
    <t xml:space="preserve">Drying to the inside can be a good strategy as long as the interior environment is mechanically conditioned and humidity levels are kept low enough to allow drying.  Interior finishes must not create a vapor retarder (such as vinyl wall paper).  In cold climates, this strategy requires thick layers of exterior insulation to keep the sheathing and/or other structural elements warm (as outlined in the Thermal Control section above).   </t>
  </si>
  <si>
    <t>Bi-directional drying works best in mixed climates where the vapor drive through the wall flips between inward (summer condition) and outward (winter condition) over the course of the year.  Traditional high-permeability "flow through" stud walls used in cold climates rely on high heat flow to aid drying and should not be used with well-insulated assemblies.  To achieve bi-directional drying, class 1 vapor retarders should be avoided and interior and exterior control layers should have equal permeability, in the class 2 range.</t>
  </si>
  <si>
    <t>Describe why the drying strategy was selected and how it will be a good fit for the project, given the internal and external environments.</t>
  </si>
  <si>
    <t xml:space="preserve">A stud cavity air barrier provided by spray foam is typically a robust system that is hard to damage.  Note that dense pack cellulose/fiberglass can perform as an air retarder, but does not qualify as an air barrier.  Cavity spray foam does not provide perfect continuity since air leakage paths can bypass stud cavities.  Locations such as top and bottom plates, headers, and built-up posts in the wall need to be sealed with a different product.       </t>
  </si>
  <si>
    <t xml:space="preserve">self-adhering, liquid, or spray-applied membrane on the outside face of sheathing or block, sheathing with seams taped and sealed for continuity, spray foam applied to exterior of sheathing </t>
  </si>
  <si>
    <t>Continuity is not as vital for vapor retarders as for air barriers.  A 95% continuous vapor retarder is still 95% effective - whereas a 95% continuous air barrier may be quite ineffective.</t>
  </si>
  <si>
    <t>Identify the primary thermal control layer(s)</t>
  </si>
  <si>
    <t>Identify the vapor retarder layer</t>
  </si>
  <si>
    <t>Identify the primary air barrier layer</t>
  </si>
  <si>
    <t>Identify the water control layer</t>
  </si>
  <si>
    <t>Is the water control layer protected from damage functions?  If so, how?</t>
  </si>
  <si>
    <t xml:space="preserve">In Climate Zone 6, rule of thumb states that a stud wall with &gt;/= 50% of total R-value outboard of the sheathing (60% in Climate Zone 7) largely prevents condensation and wetting at the interior face of the sheathing.  Moreover, the additional heat experienced by the sheathing keeps it drier than sheathing exposed to ambient exterior conditions. This practice is highly recommended, though exterior insulation R-values that don't achieve this percentage can still be helpful.  For walls that follow this rule of thumb, exterior insulation and control membranes (such as the WRB) outboard of the sheathing can be vapor impermeable since the sheathing and other structure is kept warm enough to dry to the inside.  For walls with exterior insulation R-values less than 50/60%, an open drying pathway outboard of the sheathing must be maintained.  In these cases, impermeable exterior insulation and control membranes are not recommended.    </t>
  </si>
  <si>
    <t>Discuss the thermal control strategy.  Is thermal control provided by continuous exterior insulation, cavity insulation, or a mix of the two?  If cavity insulation, what is the expected impact of thermal bridging?  If a mix of the two, is enough exterior insulation used to keep the sheathing and other structural elements condensation free, and if not, do exterior control membranes and insulation provide a vapor-open drying pathway from the sheathing to the exterior?</t>
  </si>
  <si>
    <t>Describe the air leakage control strategy and any steps taken to address typical shortcomings with this approach.  For example, can the air barrier be installed easily in a continuous manner, is the air barrier a durable or fragile product, and how is it protected from damage functions (extreme temperatures, solar radiation, physical damage, etc)?</t>
  </si>
  <si>
    <t>Is the vapor retarder a durable product and is it protected from damage functions (exteme temperature, solar radiation, physical damage)?</t>
  </si>
  <si>
    <t>What layer(s) provide the most vapor resistance (i.e. lowest permeability) and where do they occur relative to the insulation (ie, are they on the cold or warm side)?  Is a cold-side vapor retarder avoided?  Is a "vapor sandwich" avoided?</t>
  </si>
  <si>
    <t>Describe why the bulk water strategy was selected.  If not a drained/screened approach, justify the use of the chosen strategy and describe how its shortcomings will be addressed to maintain adequate bulk water control.</t>
  </si>
  <si>
    <t>Discuss the permeability of the various materials and membranes used in the wall section and describe how their arrangement and comparitive vapor resistance support the drying strategy.  If exterior insulation is used, does it support or inhibit the drying strategy?</t>
  </si>
  <si>
    <t>What layers within the wall system have the capacity to absorb and safely store moisture?  Overall, does the wall have a significant amount of moisture storage capacity or not?</t>
  </si>
  <si>
    <r>
      <t xml:space="preserve">When controlling bulk water, remember to rely on "physics first and chemistry second."  That is, follow principles such as proper slope, weather-lapped layers, redundancy, and drainage gaps (physics) before relying on sealants, tapes, and special coatings (chemistry).  Whenever possible, the water control layer should be protected from damage functions (extreme temperatures, solar radiation, freeze-thaw, etc) by placing it behind cladding and exterior insulation.  However, exterior insulation such as foam board which is not free-draining has the potential to trap water against the WRB unless drainage is provided.  This can be accomplished with integral drainage grooves in the foam board, use of a drainable WRB, or switching to a free-draining exterior insulation product, such as mineral wool.  For any incidental moisture leaks that do occur, it is generally a good idea to provide some moisture storage and redistribution capacity.  Only hygroscopic materials such as wood and concrete can absorb and redistribute moisture.  Solid wood products are better at providing this storage safely (with lower risk of mold growth and structural compromise) compared to building products made from wood chips or small particles. </t>
    </r>
    <r>
      <rPr>
        <i/>
        <sz val="11"/>
        <color theme="1"/>
        <rFont val="Calibri"/>
        <family val="2"/>
        <scheme val="minor"/>
      </rPr>
      <t xml:space="preserve"> Treated</t>
    </r>
    <r>
      <rPr>
        <sz val="11"/>
        <color theme="1"/>
        <rFont val="Calibri"/>
        <family val="2"/>
        <scheme val="minor"/>
      </rPr>
      <t xml:space="preserve"> celllulose also offers safe moisture storage and redistribution capacity.  </t>
    </r>
  </si>
  <si>
    <t>gypsum board</t>
  </si>
  <si>
    <t>Membranes &amp; Still Air Layers</t>
  </si>
  <si>
    <t>Dow XPS</t>
  </si>
  <si>
    <t>fiberglass facer</t>
  </si>
  <si>
    <t>The bulk water strategy is a drained/screened assembly.  It is more robust than the perfect barrier approach, and cheaper than the mass/storage type of imperfect barrier.   The wall type lends itself well to this bulk water approach.</t>
  </si>
  <si>
    <t>brick</t>
  </si>
  <si>
    <t>Grace Perm-a-Barrier</t>
  </si>
  <si>
    <t>air space 2"</t>
  </si>
  <si>
    <t>air space 6"</t>
  </si>
  <si>
    <t>Exterior air barriers are frequently more expensive and difficult to install than interior air barriers given the necessity to work from outside at height.  If not used in a "Perfect Wall" assembly, they also require the use of dense-pack insulation to control airflow within the wall cavity (which otherwise may move humid interior air into contact with cold elements in the wall system).  However, exterior air barriers are easier to detail for continuity since there are fewer interrupting elements such as rim joists, floors, walls, and penetrations.  They are also easier to inspect for continuity and can fulfill multiple functions (such as the WRB and drainage plane).</t>
  </si>
  <si>
    <t>The primary vapor retarder is the Perm-a-Barrier which is a relatively durable product and is installed in a protected position.  It is safe from damage by interior work in the stud cavities, and protected from UV and cold temperatures on the outside by the exterior insulation.</t>
  </si>
  <si>
    <t>If the wall relies on inward drying, are layers to the inside of the sheathing or structural elements vapor open (semi-permeable or permeable)?</t>
  </si>
  <si>
    <t>This wall is a Perfect Wall and relies on inward drying.  There are no vapor retarders to the inside of the sheathing to inhibit drying.</t>
  </si>
  <si>
    <t>The Perm-a-Barrier provides robust air leakage control in a protected position.  It's location on the exterior of the sheathing allows for a continuous installation that can be checked easily.  It is safe from damage by interior work in the stud cavities, and protected from UV and cold temperatures on the outside by the exterior insulation.</t>
  </si>
  <si>
    <t>This is a perfect wall assembly.  All the insulation is provided outboard of the sheathing.  Provided that it's installed without continuous metal girts or z-furring, this should control thermal bridging through the metal studs.  The sheathing should remain condensation free since the R-value provided by the exterior insulation is above 50% of the total R-value.</t>
  </si>
  <si>
    <r>
      <t xml:space="preserve">(Note: Drying direction generally refers to the </t>
    </r>
    <r>
      <rPr>
        <b/>
        <i/>
        <sz val="11"/>
        <color theme="1"/>
        <rFont val="Calibri"/>
        <family val="2"/>
        <scheme val="minor"/>
      </rPr>
      <t>primary direction that the sheathing and structural members are allowed to dry</t>
    </r>
    <r>
      <rPr>
        <b/>
        <sz val="11"/>
        <color theme="1"/>
        <rFont val="Calibri"/>
        <family val="2"/>
        <scheme val="minor"/>
      </rPr>
      <t>.)</t>
    </r>
  </si>
  <si>
    <t xml:space="preserve">The Perm-a-Barrier provides by far the strongest vapor retarder in the assembly, at 0.05 perms.  Though it is on the outside of the sheathing, it's actually a warm-side vapor retarder thanks to the application of exterior insulation.  The thick XPS also creates a vapor retarder, which is class 2, semi-impermeable (0.5 perms).  Due to the impermeability of both of these products, water trapped between the layers may have a hard time drying out, although there are no water-susceptible materials in that position. </t>
  </si>
  <si>
    <t xml:space="preserve">The WRB is Grace Perm-a-Barrier which is an impermeable peel &amp; stick membrane.  It's use on the exterior of the sheathing creates a water separation plane that forces the sheathing to dry to the inside while everything outboard of it dries to the exterior.  This strategy is supported by the placement of the insulation, which keeps the sheathing warm.  There are no impermeable layers to inhibit drying to the inside, but the thick application of XPS (0.5 perms) could trap moisture between itself and the WRB if there is leakage.  </t>
  </si>
  <si>
    <t xml:space="preserve">To achieve the best thermal control in a metal stud assembly, exterior insulation should be used and this sets up an ideal Perfect Wall assembly.  This is the best drying strategy since all structural layers can dry easily to the inside and the exterior insulation should help keep them warm and dry year-round. </t>
  </si>
  <si>
    <t xml:space="preserve">The wall has some safe storage in the brick cladding, but no safe storage to the interior of that.  The only layers that can absorb water are the gypsum layers, which are the sensitive interior finish and structurally critical sheathing. </t>
  </si>
  <si>
    <t xml:space="preserve">Yes, the water control layer (Perm-a-Barrier) is protected behind the brick cladding. </t>
  </si>
  <si>
    <t>B3 Guidelines - Version 3.2</t>
  </si>
  <si>
    <t>Appendix I-2: Qualitative Moisture Assessment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</si>
</sst>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16" x14ac:knownFonts="1">
    <font>
      <sz val="11"/>
      <color theme="1"/>
      <name val="Calibri"/>
      <family val="2"/>
      <scheme val="minor"/>
    </font>
    <font>
      <b/>
      <sz val="16"/>
      <name val="Calibri"/>
      <family val="2"/>
      <scheme val="minor"/>
    </font>
    <font>
      <sz val="10"/>
      <name val="Calibri"/>
      <family val="2"/>
      <scheme val="minor"/>
    </font>
    <font>
      <b/>
      <sz val="11"/>
      <name val="Calibri"/>
      <family val="2"/>
      <scheme val="minor"/>
    </font>
    <font>
      <sz val="14"/>
      <name val="Calibri"/>
      <family val="2"/>
      <scheme val="minor"/>
    </font>
    <font>
      <sz val="10"/>
      <name val="Verdana"/>
      <family val="2"/>
    </font>
    <font>
      <sz val="11"/>
      <name val="Calibri"/>
      <family val="2"/>
      <scheme val="minor"/>
    </font>
    <font>
      <sz val="16"/>
      <color theme="0"/>
      <name val="Calibri"/>
      <family val="2"/>
      <scheme val="minor"/>
    </font>
    <font>
      <i/>
      <sz val="11"/>
      <color theme="1"/>
      <name val="Calibri"/>
      <family val="2"/>
      <scheme val="minor"/>
    </font>
    <font>
      <sz val="11"/>
      <color rgb="FFC00000"/>
      <name val="Calibri"/>
      <family val="2"/>
      <scheme val="minor"/>
    </font>
    <font>
      <sz val="11"/>
      <color theme="1"/>
      <name val="Calibri"/>
      <family val="2"/>
    </font>
    <font>
      <sz val="11"/>
      <color rgb="FFFF0000"/>
      <name val="Calibri"/>
      <family val="2"/>
      <scheme val="minor"/>
    </font>
    <font>
      <sz val="11"/>
      <color theme="1"/>
      <name val="Calibri"/>
      <family val="2"/>
      <scheme val="minor"/>
    </font>
    <font>
      <sz val="11"/>
      <color theme="0"/>
      <name val="Calibri"/>
      <family val="2"/>
      <scheme val="minor"/>
    </font>
    <font>
      <b/>
      <sz val="11"/>
      <color theme="1"/>
      <name val="Calibri"/>
      <family val="2"/>
      <scheme val="minor"/>
    </font>
    <font>
      <b/>
      <i/>
      <sz val="11"/>
      <color theme="1"/>
      <name val="Calibri"/>
      <family val="2"/>
      <scheme val="minor"/>
    </font>
  </fonts>
  <fills count="6">
    <fill>
      <patternFill patternType="none"/>
    </fill>
    <fill>
      <patternFill patternType="gray125"/>
    </fill>
    <fill>
      <patternFill patternType="solid">
        <fgColor rgb="FF8DB4E2"/>
        <bgColor indexed="64"/>
      </patternFill>
    </fill>
    <fill>
      <patternFill patternType="solid">
        <fgColor rgb="FFFFEEBB"/>
        <bgColor indexed="64"/>
      </patternFill>
    </fill>
    <fill>
      <patternFill patternType="solid">
        <fgColor theme="1"/>
        <bgColor indexed="64"/>
      </patternFill>
    </fill>
    <fill>
      <patternFill patternType="solid">
        <fgColor theme="0" tint="-0.249977111117893"/>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top style="thin">
        <color indexed="64"/>
      </top>
      <bottom/>
      <diagonal/>
    </border>
    <border>
      <left style="thin">
        <color indexed="64"/>
      </left>
      <right style="thin">
        <color indexed="64"/>
      </right>
      <top/>
      <bottom/>
      <diagonal/>
    </border>
    <border>
      <left/>
      <right/>
      <top style="thin">
        <color indexed="64"/>
      </top>
      <bottom/>
      <diagonal/>
    </border>
  </borders>
  <cellStyleXfs count="3">
    <xf numFmtId="0" fontId="0" fillId="0" borderId="0"/>
    <xf numFmtId="0" fontId="5" fillId="0" borderId="0"/>
    <xf numFmtId="9" fontId="12" fillId="0" borderId="0" applyFont="0" applyFill="0" applyBorder="0" applyAlignment="0" applyProtection="0"/>
  </cellStyleXfs>
  <cellXfs count="142">
    <xf numFmtId="0" fontId="0" fillId="0" borderId="0" xfId="0"/>
    <xf numFmtId="0" fontId="1" fillId="0" borderId="0" xfId="0" applyFont="1" applyAlignment="1" applyProtection="1">
      <alignment horizontal="left"/>
    </xf>
    <xf numFmtId="0" fontId="2" fillId="0" borderId="0" xfId="0" applyFont="1" applyAlignment="1" applyProtection="1">
      <alignment horizontal="center"/>
    </xf>
    <xf numFmtId="0" fontId="3" fillId="0" borderId="0" xfId="0" applyFont="1" applyAlignment="1" applyProtection="1">
      <alignment vertical="center"/>
    </xf>
    <xf numFmtId="0" fontId="4" fillId="0" borderId="0" xfId="0" applyFont="1" applyAlignment="1" applyProtection="1">
      <alignment vertical="top"/>
    </xf>
    <xf numFmtId="0" fontId="2" fillId="0" borderId="0" xfId="0" applyFont="1" applyProtection="1"/>
    <xf numFmtId="0" fontId="2" fillId="0" borderId="0" xfId="0" applyFont="1" applyBorder="1" applyProtection="1"/>
    <xf numFmtId="0" fontId="6" fillId="0" borderId="0" xfId="1" applyFont="1" applyAlignment="1" applyProtection="1">
      <alignment horizontal="center" vertical="top"/>
    </xf>
    <xf numFmtId="0" fontId="2" fillId="2" borderId="1" xfId="0" applyFont="1" applyFill="1" applyBorder="1" applyProtection="1"/>
    <xf numFmtId="0" fontId="6" fillId="0" borderId="0" xfId="1" applyFont="1" applyAlignment="1" applyProtection="1">
      <alignment vertical="top"/>
    </xf>
    <xf numFmtId="0" fontId="2" fillId="3" borderId="1" xfId="0" applyFont="1" applyFill="1" applyBorder="1" applyProtection="1"/>
    <xf numFmtId="0" fontId="0" fillId="4" borderId="0" xfId="0" applyFill="1"/>
    <xf numFmtId="0" fontId="7" fillId="4" borderId="0" xfId="0" applyFont="1" applyFill="1"/>
    <xf numFmtId="0" fontId="0" fillId="5" borderId="0" xfId="0" applyFill="1"/>
    <xf numFmtId="0" fontId="8" fillId="0" borderId="0" xfId="0" applyFont="1"/>
    <xf numFmtId="0" fontId="0" fillId="0" borderId="0" xfId="0" applyBorder="1"/>
    <xf numFmtId="0" fontId="0" fillId="0" borderId="5" xfId="0" applyBorder="1"/>
    <xf numFmtId="0" fontId="0" fillId="0" borderId="6" xfId="0" applyBorder="1"/>
    <xf numFmtId="0" fontId="2" fillId="2" borderId="7" xfId="0" applyFont="1" applyFill="1" applyBorder="1" applyProtection="1"/>
    <xf numFmtId="0" fontId="0" fillId="0" borderId="8" xfId="0" applyBorder="1"/>
    <xf numFmtId="0" fontId="0" fillId="0" borderId="9" xfId="0" applyBorder="1"/>
    <xf numFmtId="0" fontId="0" fillId="0" borderId="11" xfId="0" applyBorder="1"/>
    <xf numFmtId="0" fontId="0" fillId="0" borderId="12" xfId="0" applyBorder="1"/>
    <xf numFmtId="0" fontId="0" fillId="0" borderId="13" xfId="0" applyBorder="1"/>
    <xf numFmtId="0" fontId="0" fillId="2" borderId="1" xfId="0" applyFill="1" applyBorder="1"/>
    <xf numFmtId="0" fontId="0" fillId="0" borderId="19" xfId="0" applyBorder="1"/>
    <xf numFmtId="0" fontId="0" fillId="0" borderId="20" xfId="0" applyBorder="1"/>
    <xf numFmtId="0" fontId="0" fillId="0" borderId="21" xfId="0" applyBorder="1"/>
    <xf numFmtId="0" fontId="0" fillId="2" borderId="17" xfId="0" applyFill="1" applyBorder="1"/>
    <xf numFmtId="0" fontId="0" fillId="2" borderId="3" xfId="0" applyFill="1" applyBorder="1"/>
    <xf numFmtId="0" fontId="0" fillId="2" borderId="15" xfId="0" applyFill="1" applyBorder="1"/>
    <xf numFmtId="0" fontId="0" fillId="2" borderId="1" xfId="0" applyFill="1" applyBorder="1" applyAlignment="1">
      <alignment horizontal="center"/>
    </xf>
    <xf numFmtId="0" fontId="0" fillId="5" borderId="23" xfId="0" applyFill="1" applyBorder="1"/>
    <xf numFmtId="2" fontId="0" fillId="2" borderId="26" xfId="0" applyNumberFormat="1" applyFill="1" applyBorder="1"/>
    <xf numFmtId="0" fontId="0" fillId="2" borderId="16" xfId="0" applyFill="1" applyBorder="1"/>
    <xf numFmtId="2" fontId="0" fillId="2" borderId="16" xfId="0" applyNumberFormat="1" applyFill="1" applyBorder="1"/>
    <xf numFmtId="2" fontId="0" fillId="2" borderId="27" xfId="0" applyNumberFormat="1" applyFill="1" applyBorder="1"/>
    <xf numFmtId="0" fontId="0" fillId="5" borderId="3" xfId="0" applyFill="1" applyBorder="1"/>
    <xf numFmtId="0" fontId="0" fillId="0" borderId="28" xfId="0" applyBorder="1"/>
    <xf numFmtId="9" fontId="2" fillId="3" borderId="1" xfId="0" applyNumberFormat="1" applyFont="1" applyFill="1" applyBorder="1" applyProtection="1"/>
    <xf numFmtId="0" fontId="0" fillId="5" borderId="24" xfId="0" applyFill="1" applyBorder="1"/>
    <xf numFmtId="0" fontId="0" fillId="5" borderId="16" xfId="0" applyFill="1" applyBorder="1"/>
    <xf numFmtId="0" fontId="13" fillId="4" borderId="0" xfId="0" applyFont="1" applyFill="1"/>
    <xf numFmtId="0" fontId="11" fillId="4" borderId="0" xfId="0" applyFont="1" applyFill="1"/>
    <xf numFmtId="9" fontId="0" fillId="2" borderId="27" xfId="2" applyFont="1" applyFill="1" applyBorder="1" applyAlignment="1"/>
    <xf numFmtId="0" fontId="0" fillId="0" borderId="0" xfId="0" applyFill="1"/>
    <xf numFmtId="2" fontId="0" fillId="2" borderId="1" xfId="0" applyNumberFormat="1" applyFill="1" applyBorder="1"/>
    <xf numFmtId="2" fontId="0" fillId="2" borderId="29" xfId="0" applyNumberFormat="1" applyFill="1" applyBorder="1"/>
    <xf numFmtId="2" fontId="0" fillId="2" borderId="2" xfId="0" applyNumberFormat="1" applyFill="1" applyBorder="1"/>
    <xf numFmtId="0" fontId="11" fillId="0" borderId="0" xfId="0" applyFont="1"/>
    <xf numFmtId="0" fontId="0" fillId="0" borderId="0" xfId="0" applyFill="1" applyBorder="1" applyAlignment="1"/>
    <xf numFmtId="0" fontId="0" fillId="0" borderId="0" xfId="0" applyFont="1"/>
    <xf numFmtId="0" fontId="6" fillId="0" borderId="0" xfId="0" applyFont="1"/>
    <xf numFmtId="0" fontId="0" fillId="0" borderId="0" xfId="0" applyFill="1" applyBorder="1" applyAlignment="1">
      <alignment vertical="top" wrapText="1"/>
    </xf>
    <xf numFmtId="0" fontId="0" fillId="0" borderId="0" xfId="0" applyAlignment="1">
      <alignment vertical="top" wrapText="1"/>
    </xf>
    <xf numFmtId="0" fontId="0" fillId="0" borderId="0" xfId="0" applyAlignment="1">
      <alignment wrapText="1"/>
    </xf>
    <xf numFmtId="0" fontId="0" fillId="0" borderId="0" xfId="0" applyFill="1" applyAlignment="1">
      <alignment vertical="top" wrapText="1"/>
    </xf>
    <xf numFmtId="0" fontId="0" fillId="0" borderId="0" xfId="0" applyBorder="1" applyAlignment="1"/>
    <xf numFmtId="0" fontId="0" fillId="0" borderId="0" xfId="0" applyAlignment="1">
      <alignment wrapText="1"/>
    </xf>
    <xf numFmtId="0" fontId="0" fillId="0" borderId="0" xfId="0" applyAlignment="1">
      <alignment vertical="top" wrapText="1"/>
    </xf>
    <xf numFmtId="0" fontId="0" fillId="0" borderId="0" xfId="0" applyBorder="1" applyAlignment="1"/>
    <xf numFmtId="0" fontId="0" fillId="0" borderId="0" xfId="0" applyFill="1" applyBorder="1" applyAlignment="1">
      <alignment vertical="top" wrapText="1"/>
    </xf>
    <xf numFmtId="0" fontId="0" fillId="0" borderId="0" xfId="0" applyFill="1" applyAlignment="1">
      <alignment vertical="top" wrapText="1"/>
    </xf>
    <xf numFmtId="0" fontId="0" fillId="3" borderId="1" xfId="0" applyFill="1" applyBorder="1" applyProtection="1">
      <protection locked="0"/>
    </xf>
    <xf numFmtId="0" fontId="0" fillId="3" borderId="3" xfId="0" applyFill="1" applyBorder="1" applyProtection="1">
      <protection locked="0"/>
    </xf>
    <xf numFmtId="0" fontId="0" fillId="3" borderId="2" xfId="0" applyFill="1" applyBorder="1" applyProtection="1">
      <protection locked="0"/>
    </xf>
    <xf numFmtId="0" fontId="0" fillId="3" borderId="14" xfId="0" applyFill="1" applyBorder="1" applyProtection="1">
      <protection locked="0"/>
    </xf>
    <xf numFmtId="0" fontId="0" fillId="3" borderId="17" xfId="0" applyFill="1" applyBorder="1" applyProtection="1">
      <protection locked="0"/>
    </xf>
    <xf numFmtId="0" fontId="14" fillId="0" borderId="0" xfId="0" applyFont="1"/>
    <xf numFmtId="0" fontId="0" fillId="3" borderId="18" xfId="0" applyFill="1" applyBorder="1" applyAlignment="1" applyProtection="1">
      <protection locked="0"/>
    </xf>
    <xf numFmtId="0" fontId="0" fillId="3" borderId="17" xfId="0" applyFill="1" applyBorder="1" applyAlignment="1" applyProtection="1">
      <protection locked="0"/>
    </xf>
    <xf numFmtId="0" fontId="0" fillId="3" borderId="16" xfId="0" applyFill="1" applyBorder="1" applyAlignment="1" applyProtection="1">
      <protection locked="0"/>
    </xf>
    <xf numFmtId="0" fontId="2" fillId="3" borderId="10" xfId="0" applyFont="1" applyFill="1" applyBorder="1" applyProtection="1">
      <protection locked="0"/>
    </xf>
    <xf numFmtId="0" fontId="2" fillId="3" borderId="4" xfId="0" applyFont="1" applyFill="1" applyBorder="1" applyProtection="1">
      <protection locked="0"/>
    </xf>
    <xf numFmtId="0" fontId="0" fillId="3" borderId="16" xfId="0" applyFill="1" applyBorder="1" applyAlignment="1" applyProtection="1">
      <protection locked="0"/>
    </xf>
    <xf numFmtId="0" fontId="0" fillId="3" borderId="18" xfId="0" applyFill="1" applyBorder="1" applyAlignment="1" applyProtection="1">
      <protection locked="0"/>
    </xf>
    <xf numFmtId="0" fontId="0" fillId="3" borderId="17" xfId="0" applyFill="1" applyBorder="1" applyAlignment="1" applyProtection="1">
      <protection locked="0"/>
    </xf>
    <xf numFmtId="0" fontId="0" fillId="2" borderId="16" xfId="0" applyFill="1" applyBorder="1" applyAlignment="1"/>
    <xf numFmtId="0" fontId="0" fillId="0" borderId="18" xfId="0" applyBorder="1" applyAlignment="1"/>
    <xf numFmtId="0" fontId="0" fillId="0" borderId="17" xfId="0" applyBorder="1" applyAlignment="1"/>
    <xf numFmtId="9" fontId="0" fillId="2" borderId="1" xfId="2" applyFont="1" applyFill="1" applyBorder="1" applyAlignment="1"/>
    <xf numFmtId="2" fontId="0" fillId="2" borderId="17" xfId="0" applyNumberFormat="1" applyFill="1" applyBorder="1" applyAlignment="1"/>
    <xf numFmtId="2" fontId="0" fillId="0" borderId="16" xfId="0" applyNumberFormat="1" applyBorder="1" applyAlignment="1"/>
    <xf numFmtId="0" fontId="0" fillId="3" borderId="23" xfId="0" applyFill="1" applyBorder="1" applyAlignment="1" applyProtection="1">
      <protection locked="0"/>
    </xf>
    <xf numFmtId="0" fontId="0" fillId="0" borderId="22" xfId="0" applyBorder="1" applyAlignment="1" applyProtection="1">
      <protection locked="0"/>
    </xf>
    <xf numFmtId="0" fontId="0" fillId="0" borderId="15" xfId="0" applyBorder="1" applyAlignment="1" applyProtection="1">
      <protection locked="0"/>
    </xf>
    <xf numFmtId="0" fontId="9" fillId="3" borderId="16" xfId="0" applyFont="1" applyFill="1" applyBorder="1" applyAlignment="1" applyProtection="1">
      <protection locked="0"/>
    </xf>
    <xf numFmtId="0" fontId="0" fillId="2" borderId="18" xfId="0" applyFill="1" applyBorder="1" applyAlignment="1"/>
    <xf numFmtId="0" fontId="0" fillId="2" borderId="17" xfId="0" applyFill="1" applyBorder="1" applyAlignment="1"/>
    <xf numFmtId="0" fontId="0" fillId="5" borderId="23" xfId="0" applyFill="1" applyBorder="1" applyAlignment="1"/>
    <xf numFmtId="0" fontId="0" fillId="0" borderId="22" xfId="0" applyBorder="1" applyAlignment="1"/>
    <xf numFmtId="0" fontId="0" fillId="5" borderId="3" xfId="0" applyFill="1" applyBorder="1" applyAlignment="1"/>
    <xf numFmtId="0" fontId="0" fillId="0" borderId="3" xfId="0" applyBorder="1" applyAlignment="1"/>
    <xf numFmtId="0" fontId="0" fillId="5" borderId="22" xfId="0" applyFill="1" applyBorder="1" applyAlignment="1"/>
    <xf numFmtId="0" fontId="0" fillId="0" borderId="18" xfId="0" applyBorder="1" applyAlignment="1" applyProtection="1">
      <protection locked="0"/>
    </xf>
    <xf numFmtId="0" fontId="0" fillId="0" borderId="17" xfId="0" applyBorder="1" applyAlignment="1" applyProtection="1">
      <protection locked="0"/>
    </xf>
    <xf numFmtId="0" fontId="0" fillId="3" borderId="24" xfId="0" applyFill="1" applyBorder="1" applyAlignment="1" applyProtection="1">
      <protection locked="0"/>
    </xf>
    <xf numFmtId="0" fontId="0" fillId="0" borderId="0" xfId="0" applyBorder="1" applyAlignment="1" applyProtection="1">
      <protection locked="0"/>
    </xf>
    <xf numFmtId="0" fontId="0" fillId="0" borderId="25" xfId="0" applyBorder="1" applyAlignment="1" applyProtection="1">
      <protection locked="0"/>
    </xf>
    <xf numFmtId="0" fontId="0" fillId="2" borderId="0" xfId="0" applyFill="1" applyAlignment="1"/>
    <xf numFmtId="0" fontId="0" fillId="0" borderId="0" xfId="0" applyAlignment="1"/>
    <xf numFmtId="0" fontId="0" fillId="2" borderId="0" xfId="0" applyFill="1" applyAlignment="1">
      <alignment vertical="top" wrapText="1"/>
    </xf>
    <xf numFmtId="164" fontId="0" fillId="2" borderId="14" xfId="0" applyNumberFormat="1" applyFill="1" applyBorder="1" applyAlignment="1"/>
    <xf numFmtId="164" fontId="0" fillId="0" borderId="27" xfId="0" applyNumberFormat="1" applyBorder="1" applyAlignment="1"/>
    <xf numFmtId="2" fontId="0" fillId="2" borderId="11" xfId="0" applyNumberFormat="1" applyFill="1" applyBorder="1" applyAlignment="1"/>
    <xf numFmtId="2" fontId="0" fillId="2" borderId="13" xfId="0" applyNumberFormat="1" applyFill="1" applyBorder="1" applyAlignment="1"/>
    <xf numFmtId="0" fontId="0" fillId="0" borderId="0" xfId="0" applyAlignment="1">
      <alignment vertical="top" wrapText="1"/>
    </xf>
    <xf numFmtId="0" fontId="0" fillId="3" borderId="27" xfId="0" applyFill="1" applyBorder="1" applyAlignment="1" applyProtection="1">
      <alignment vertical="top" wrapText="1"/>
      <protection locked="0"/>
    </xf>
    <xf numFmtId="0" fontId="0" fillId="3" borderId="30" xfId="0" applyFill="1" applyBorder="1" applyAlignment="1" applyProtection="1">
      <alignment vertical="top" wrapText="1"/>
      <protection locked="0"/>
    </xf>
    <xf numFmtId="0" fontId="0" fillId="3" borderId="14" xfId="0" applyFill="1" applyBorder="1" applyAlignment="1" applyProtection="1">
      <alignment vertical="top" wrapText="1"/>
      <protection locked="0"/>
    </xf>
    <xf numFmtId="0" fontId="0" fillId="3" borderId="24" xfId="0" applyFill="1" applyBorder="1" applyAlignment="1" applyProtection="1">
      <alignment vertical="top" wrapText="1"/>
      <protection locked="0"/>
    </xf>
    <xf numFmtId="0" fontId="0" fillId="3" borderId="0" xfId="0" applyFill="1" applyBorder="1" applyAlignment="1" applyProtection="1">
      <alignment vertical="top" wrapText="1"/>
      <protection locked="0"/>
    </xf>
    <xf numFmtId="0" fontId="0" fillId="3" borderId="25" xfId="0" applyFill="1" applyBorder="1" applyAlignment="1" applyProtection="1">
      <alignment vertical="top" wrapText="1"/>
      <protection locked="0"/>
    </xf>
    <xf numFmtId="0" fontId="0" fillId="0" borderId="24"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25" xfId="0" applyBorder="1" applyAlignment="1" applyProtection="1">
      <alignment vertical="top" wrapText="1"/>
      <protection locked="0"/>
    </xf>
    <xf numFmtId="0" fontId="0" fillId="0" borderId="23" xfId="0" applyBorder="1" applyAlignment="1" applyProtection="1">
      <alignment vertical="top" wrapText="1"/>
      <protection locked="0"/>
    </xf>
    <xf numFmtId="0" fontId="0" fillId="0" borderId="22" xfId="0" applyBorder="1" applyAlignment="1" applyProtection="1">
      <alignment vertical="top" wrapText="1"/>
      <protection locked="0"/>
    </xf>
    <xf numFmtId="0" fontId="0" fillId="0" borderId="15" xfId="0" applyBorder="1" applyAlignment="1" applyProtection="1">
      <alignment vertical="top" wrapText="1"/>
      <protection locked="0"/>
    </xf>
    <xf numFmtId="9" fontId="0" fillId="3" borderId="16" xfId="0" applyNumberFormat="1" applyFill="1" applyBorder="1" applyAlignment="1" applyProtection="1">
      <protection locked="0"/>
    </xf>
    <xf numFmtId="0" fontId="0" fillId="2" borderId="0" xfId="0" applyFill="1" applyBorder="1" applyAlignment="1">
      <alignment vertical="top" wrapText="1"/>
    </xf>
    <xf numFmtId="0" fontId="0" fillId="2" borderId="0" xfId="0" applyFill="1" applyAlignment="1">
      <alignment wrapText="1"/>
    </xf>
    <xf numFmtId="0" fontId="0" fillId="0" borderId="0" xfId="0" applyAlignment="1">
      <alignment wrapText="1"/>
    </xf>
    <xf numFmtId="0" fontId="0" fillId="0" borderId="0" xfId="0" applyBorder="1" applyAlignment="1">
      <alignment vertical="top" wrapText="1"/>
    </xf>
    <xf numFmtId="0" fontId="0" fillId="0" borderId="22" xfId="0" applyBorder="1" applyAlignment="1">
      <alignment vertical="top" wrapText="1"/>
    </xf>
    <xf numFmtId="0" fontId="0" fillId="0" borderId="0" xfId="0" applyFill="1" applyAlignment="1">
      <alignment vertical="top" wrapText="1"/>
    </xf>
    <xf numFmtId="0" fontId="0" fillId="0" borderId="22" xfId="0" applyBorder="1" applyAlignment="1">
      <alignment wrapText="1"/>
    </xf>
    <xf numFmtId="0" fontId="0" fillId="3" borderId="16" xfId="0" applyFill="1" applyBorder="1" applyAlignment="1" applyProtection="1">
      <alignment vertical="top" wrapText="1"/>
      <protection locked="0"/>
    </xf>
    <xf numFmtId="0" fontId="0" fillId="3" borderId="18" xfId="0" applyFill="1" applyBorder="1" applyAlignment="1" applyProtection="1">
      <alignment vertical="top" wrapText="1"/>
      <protection locked="0"/>
    </xf>
    <xf numFmtId="0" fontId="0" fillId="3" borderId="17" xfId="0" applyFill="1" applyBorder="1" applyAlignment="1" applyProtection="1">
      <alignment vertical="top" wrapText="1"/>
      <protection locked="0"/>
    </xf>
    <xf numFmtId="0" fontId="0" fillId="3" borderId="23" xfId="0" applyFill="1" applyBorder="1" applyAlignment="1" applyProtection="1">
      <alignment vertical="top" wrapText="1"/>
      <protection locked="0"/>
    </xf>
    <xf numFmtId="0" fontId="0" fillId="3" borderId="22" xfId="0" applyFill="1" applyBorder="1" applyAlignment="1" applyProtection="1">
      <alignment vertical="top" wrapText="1"/>
      <protection locked="0"/>
    </xf>
    <xf numFmtId="0" fontId="0" fillId="3" borderId="15" xfId="0" applyFill="1" applyBorder="1" applyAlignment="1" applyProtection="1">
      <alignment vertical="top" wrapText="1"/>
      <protection locked="0"/>
    </xf>
    <xf numFmtId="0" fontId="0" fillId="0" borderId="30" xfId="0" applyBorder="1" applyAlignment="1">
      <alignment vertical="top" wrapText="1"/>
    </xf>
    <xf numFmtId="0" fontId="0" fillId="0" borderId="30" xfId="0" applyBorder="1" applyAlignment="1" applyProtection="1">
      <alignment vertical="top" wrapText="1"/>
      <protection locked="0"/>
    </xf>
    <xf numFmtId="0" fontId="0" fillId="0" borderId="14" xfId="0" applyBorder="1" applyAlignment="1" applyProtection="1">
      <alignment vertical="top" wrapText="1"/>
      <protection locked="0"/>
    </xf>
    <xf numFmtId="0" fontId="0" fillId="0" borderId="0" xfId="0" applyFill="1" applyBorder="1" applyAlignment="1">
      <alignment vertical="top" wrapText="1"/>
    </xf>
    <xf numFmtId="0" fontId="0" fillId="0" borderId="0" xfId="0" applyBorder="1" applyAlignment="1">
      <alignment wrapText="1"/>
    </xf>
    <xf numFmtId="0" fontId="6" fillId="2" borderId="0" xfId="0" applyFont="1" applyFill="1" applyAlignment="1">
      <alignment vertical="top" wrapText="1"/>
    </xf>
    <xf numFmtId="0" fontId="6" fillId="3" borderId="16" xfId="0" applyFont="1" applyFill="1" applyBorder="1" applyAlignment="1" applyProtection="1">
      <protection locked="0"/>
    </xf>
    <xf numFmtId="0" fontId="6" fillId="3" borderId="18" xfId="0" applyFont="1" applyFill="1" applyBorder="1" applyAlignment="1" applyProtection="1">
      <protection locked="0"/>
    </xf>
    <xf numFmtId="0" fontId="6" fillId="3" borderId="17" xfId="0" applyFont="1" applyFill="1" applyBorder="1" applyAlignment="1" applyProtection="1">
      <protection locked="0"/>
    </xf>
  </cellXfs>
  <cellStyles count="3">
    <cellStyle name="Normal" xfId="0" builtinId="0"/>
    <cellStyle name="Normal_Sheet2" xfId="1"/>
    <cellStyle name="Percent" xfId="2" builtinId="5"/>
  </cellStyles>
  <dxfs count="0"/>
  <tableStyles count="0" defaultTableStyle="TableStyleMedium2" defaultPivotStyle="PivotStyleLight16"/>
  <colors>
    <mruColors>
      <color rgb="FFFFEEBB"/>
      <color rgb="FF8DB4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135</xdr:row>
      <xdr:rowOff>0</xdr:rowOff>
    </xdr:from>
    <xdr:to>
      <xdr:col>6</xdr:col>
      <xdr:colOff>19050</xdr:colOff>
      <xdr:row>159</xdr:row>
      <xdr:rowOff>176284</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7403425"/>
          <a:ext cx="6438900" cy="4748284"/>
        </a:xfrm>
        <a:prstGeom prst="rect">
          <a:avLst/>
        </a:prstGeom>
      </xdr:spPr>
    </xdr:pic>
    <xdr:clientData/>
  </xdr:twoCellAnchor>
  <xdr:twoCellAnchor>
    <xdr:from>
      <xdr:col>7</xdr:col>
      <xdr:colOff>0</xdr:colOff>
      <xdr:row>74</xdr:row>
      <xdr:rowOff>0</xdr:rowOff>
    </xdr:from>
    <xdr:to>
      <xdr:col>13</xdr:col>
      <xdr:colOff>0</xdr:colOff>
      <xdr:row>83</xdr:row>
      <xdr:rowOff>147912</xdr:rowOff>
    </xdr:to>
    <xdr:grpSp>
      <xdr:nvGrpSpPr>
        <xdr:cNvPr id="3" name="Group 2"/>
        <xdr:cNvGrpSpPr/>
      </xdr:nvGrpSpPr>
      <xdr:grpSpPr>
        <a:xfrm>
          <a:off x="7037917" y="13028083"/>
          <a:ext cx="6043083" cy="3598079"/>
          <a:chOff x="3737328" y="3357564"/>
          <a:chExt cx="4455399" cy="2648127"/>
        </a:xfrm>
      </xdr:grpSpPr>
      <xdr:pic>
        <xdr:nvPicPr>
          <xdr:cNvPr id="4" name="Picture 3"/>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 t="17161" r="6448" b="42129"/>
          <a:stretch/>
        </xdr:blipFill>
        <xdr:spPr>
          <a:xfrm>
            <a:off x="3737329" y="3714046"/>
            <a:ext cx="4455398" cy="2291645"/>
          </a:xfrm>
          <a:prstGeom prst="rect">
            <a:avLst/>
          </a:prstGeom>
        </xdr:spPr>
      </xdr:pic>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6923" b="92888"/>
          <a:stretch/>
        </xdr:blipFill>
        <xdr:spPr>
          <a:xfrm>
            <a:off x="3737328" y="3357564"/>
            <a:ext cx="4432820" cy="400314"/>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135</xdr:row>
      <xdr:rowOff>0</xdr:rowOff>
    </xdr:from>
    <xdr:to>
      <xdr:col>6</xdr:col>
      <xdr:colOff>19050</xdr:colOff>
      <xdr:row>159</xdr:row>
      <xdr:rowOff>176284</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6593800"/>
          <a:ext cx="6625590" cy="4565404"/>
        </a:xfrm>
        <a:prstGeom prst="rect">
          <a:avLst/>
        </a:prstGeom>
      </xdr:spPr>
    </xdr:pic>
    <xdr:clientData/>
  </xdr:twoCellAnchor>
  <xdr:twoCellAnchor>
    <xdr:from>
      <xdr:col>7</xdr:col>
      <xdr:colOff>0</xdr:colOff>
      <xdr:row>74</xdr:row>
      <xdr:rowOff>0</xdr:rowOff>
    </xdr:from>
    <xdr:to>
      <xdr:col>13</xdr:col>
      <xdr:colOff>0</xdr:colOff>
      <xdr:row>83</xdr:row>
      <xdr:rowOff>147912</xdr:rowOff>
    </xdr:to>
    <xdr:grpSp>
      <xdr:nvGrpSpPr>
        <xdr:cNvPr id="3" name="Group 2"/>
        <xdr:cNvGrpSpPr/>
      </xdr:nvGrpSpPr>
      <xdr:grpSpPr>
        <a:xfrm>
          <a:off x="7037917" y="13028083"/>
          <a:ext cx="6043083" cy="3598079"/>
          <a:chOff x="3737328" y="3357564"/>
          <a:chExt cx="4455399" cy="2648127"/>
        </a:xfrm>
      </xdr:grpSpPr>
      <xdr:pic>
        <xdr:nvPicPr>
          <xdr:cNvPr id="4" name="Picture 3"/>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 t="17161" r="6448" b="42129"/>
          <a:stretch/>
        </xdr:blipFill>
        <xdr:spPr>
          <a:xfrm>
            <a:off x="3737329" y="3714046"/>
            <a:ext cx="4455398" cy="2291645"/>
          </a:xfrm>
          <a:prstGeom prst="rect">
            <a:avLst/>
          </a:prstGeom>
        </xdr:spPr>
      </xdr:pic>
      <xdr:pic>
        <xdr:nvPicPr>
          <xdr:cNvPr id="5" name="Picture 4"/>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6923" b="92888"/>
          <a:stretch/>
        </xdr:blipFill>
        <xdr:spPr>
          <a:xfrm>
            <a:off x="3737328" y="3357564"/>
            <a:ext cx="4432820" cy="400314"/>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4"/>
  <sheetViews>
    <sheetView tabSelected="1" zoomScale="90" zoomScaleNormal="90" workbookViewId="0">
      <selection activeCell="F2" sqref="F2"/>
    </sheetView>
  </sheetViews>
  <sheetFormatPr defaultRowHeight="15" x14ac:dyDescent="0.25"/>
  <cols>
    <col min="1" max="1" width="15.7109375" customWidth="1"/>
    <col min="2" max="2" width="9.140625" customWidth="1"/>
    <col min="3" max="3" width="13.28515625" customWidth="1"/>
    <col min="4" max="4" width="18.28515625" customWidth="1"/>
    <col min="5" max="5" width="22.28515625" customWidth="1"/>
    <col min="6" max="6" width="17.5703125" customWidth="1"/>
    <col min="11" max="11" width="18.28515625" customWidth="1"/>
    <col min="12" max="12" width="19.140625" customWidth="1"/>
    <col min="13" max="13" width="25.5703125" customWidth="1"/>
    <col min="14" max="14" width="9.140625" hidden="1" customWidth="1"/>
    <col min="15" max="15" width="30.85546875" hidden="1" customWidth="1"/>
    <col min="16" max="16" width="85.7109375" hidden="1" customWidth="1"/>
    <col min="17" max="17" width="255.7109375" hidden="1" customWidth="1"/>
    <col min="18" max="18" width="9.140625" customWidth="1"/>
    <col min="19" max="19" width="23.28515625" customWidth="1"/>
    <col min="20" max="22" width="9.140625" customWidth="1"/>
  </cols>
  <sheetData>
    <row r="1" spans="1:13" ht="21" x14ac:dyDescent="0.35">
      <c r="A1" s="1" t="s">
        <v>134</v>
      </c>
      <c r="B1" s="2"/>
      <c r="C1" s="2"/>
    </row>
    <row r="2" spans="1:13" ht="18.75" x14ac:dyDescent="0.25">
      <c r="A2" s="3" t="s">
        <v>133</v>
      </c>
      <c r="B2" s="4"/>
      <c r="C2" s="4"/>
    </row>
    <row r="3" spans="1:13" x14ac:dyDescent="0.25">
      <c r="A3" s="5"/>
      <c r="B3" s="6"/>
      <c r="C3" s="6"/>
    </row>
    <row r="4" spans="1:13" x14ac:dyDescent="0.25">
      <c r="A4" s="7" t="s">
        <v>1</v>
      </c>
      <c r="B4" s="8"/>
      <c r="C4" s="9" t="s">
        <v>2</v>
      </c>
    </row>
    <row r="5" spans="1:13" x14ac:dyDescent="0.25">
      <c r="A5" s="5"/>
      <c r="B5" s="10"/>
      <c r="C5" s="9" t="s">
        <v>3</v>
      </c>
    </row>
    <row r="8" spans="1:13" ht="21" hidden="1" x14ac:dyDescent="0.35">
      <c r="A8" s="12" t="s">
        <v>4</v>
      </c>
      <c r="B8" s="12"/>
      <c r="C8" s="12"/>
      <c r="D8" s="12"/>
      <c r="E8" s="12"/>
      <c r="F8" s="12"/>
      <c r="G8" s="12"/>
      <c r="H8" s="12"/>
      <c r="I8" s="12"/>
      <c r="J8" s="12"/>
      <c r="K8" s="12"/>
    </row>
    <row r="9" spans="1:13" hidden="1" x14ac:dyDescent="0.25">
      <c r="A9" s="13" t="s">
        <v>5</v>
      </c>
      <c r="B9" s="13"/>
      <c r="C9" s="13"/>
      <c r="D9" s="13"/>
      <c r="E9" s="13"/>
      <c r="F9" s="13"/>
      <c r="G9" s="13"/>
      <c r="H9" s="13"/>
      <c r="I9" s="13"/>
      <c r="J9" s="13"/>
      <c r="K9" s="13"/>
    </row>
    <row r="10" spans="1:13" hidden="1" x14ac:dyDescent="0.25">
      <c r="A10" t="s">
        <v>36</v>
      </c>
      <c r="B10" s="10">
        <v>18.7</v>
      </c>
      <c r="C10" s="14" t="s">
        <v>8</v>
      </c>
    </row>
    <row r="11" spans="1:13" hidden="1" x14ac:dyDescent="0.25">
      <c r="A11" t="s">
        <v>6</v>
      </c>
      <c r="B11" s="39">
        <v>0.75</v>
      </c>
      <c r="C11" s="14" t="s">
        <v>9</v>
      </c>
    </row>
    <row r="12" spans="1:13" hidden="1" x14ac:dyDescent="0.25"/>
    <row r="13" spans="1:13" hidden="1" x14ac:dyDescent="0.25">
      <c r="A13" s="13" t="s">
        <v>7</v>
      </c>
      <c r="B13" s="13"/>
      <c r="C13" s="13"/>
      <c r="D13" s="13"/>
      <c r="E13" s="13"/>
      <c r="F13" s="13"/>
      <c r="G13" s="13"/>
      <c r="H13" s="13"/>
      <c r="I13" s="13"/>
      <c r="J13" s="13"/>
      <c r="K13" s="13"/>
    </row>
    <row r="14" spans="1:13" hidden="1" x14ac:dyDescent="0.25">
      <c r="A14" t="s">
        <v>37</v>
      </c>
      <c r="B14" s="10">
        <v>68</v>
      </c>
      <c r="C14" s="14" t="s">
        <v>10</v>
      </c>
    </row>
    <row r="15" spans="1:13" hidden="1" x14ac:dyDescent="0.25">
      <c r="A15" t="s">
        <v>6</v>
      </c>
      <c r="B15" s="39">
        <v>0.5</v>
      </c>
      <c r="C15" s="14" t="s">
        <v>11</v>
      </c>
    </row>
    <row r="16" spans="1:13" ht="21" x14ac:dyDescent="0.35">
      <c r="A16" s="12" t="s">
        <v>13</v>
      </c>
      <c r="B16" s="11"/>
      <c r="C16" s="11"/>
      <c r="D16" s="11"/>
      <c r="E16" s="11"/>
      <c r="F16" s="11"/>
      <c r="G16" s="11"/>
      <c r="H16" s="11"/>
      <c r="I16" s="11"/>
      <c r="J16" s="11"/>
      <c r="K16" s="11"/>
      <c r="L16" s="43"/>
      <c r="M16" s="11"/>
    </row>
    <row r="17" spans="1:15" x14ac:dyDescent="0.25">
      <c r="A17" s="42" t="s">
        <v>61</v>
      </c>
      <c r="B17" s="11"/>
      <c r="C17" s="11"/>
      <c r="D17" s="11"/>
      <c r="E17" s="11"/>
      <c r="F17" s="11"/>
      <c r="G17" s="11"/>
      <c r="H17" s="11"/>
      <c r="I17" s="11"/>
      <c r="J17" s="11"/>
      <c r="K17" s="11"/>
      <c r="L17" s="43"/>
      <c r="M17" s="11"/>
    </row>
    <row r="18" spans="1:15" ht="15.75" thickBot="1" x14ac:dyDescent="0.3">
      <c r="A18" s="13" t="s">
        <v>15</v>
      </c>
      <c r="B18" s="13"/>
      <c r="C18" s="13"/>
      <c r="D18" s="32" t="s">
        <v>14</v>
      </c>
      <c r="E18" s="32" t="s">
        <v>16</v>
      </c>
      <c r="F18" s="40"/>
      <c r="G18" s="13"/>
      <c r="H18" s="13"/>
      <c r="I18" s="13"/>
      <c r="J18" s="13"/>
      <c r="K18" s="13"/>
      <c r="L18" s="13"/>
      <c r="M18" s="13"/>
    </row>
    <row r="19" spans="1:15" ht="15.75" thickBot="1" x14ac:dyDescent="0.3">
      <c r="A19" s="74"/>
      <c r="B19" s="75"/>
      <c r="C19" s="76"/>
      <c r="D19" s="63"/>
      <c r="E19" s="63"/>
      <c r="O19" s="25" t="str">
        <f>IF(ISBLANK(A19),"",A19)</f>
        <v/>
      </c>
    </row>
    <row r="20" spans="1:15" ht="15.75" thickBot="1" x14ac:dyDescent="0.3">
      <c r="A20" s="74"/>
      <c r="B20" s="75"/>
      <c r="C20" s="76"/>
      <c r="D20" s="63"/>
      <c r="E20" s="63"/>
      <c r="G20" s="21" t="s">
        <v>22</v>
      </c>
      <c r="H20" s="22"/>
      <c r="I20" s="22"/>
      <c r="J20" s="23"/>
      <c r="O20" s="26" t="str">
        <f>IF(ISBLANK(A20),"",A20)</f>
        <v/>
      </c>
    </row>
    <row r="21" spans="1:15" x14ac:dyDescent="0.25">
      <c r="A21" s="74"/>
      <c r="B21" s="75"/>
      <c r="C21" s="76"/>
      <c r="D21" s="63"/>
      <c r="E21" s="63"/>
      <c r="G21" s="72"/>
      <c r="H21" s="15" t="s">
        <v>28</v>
      </c>
      <c r="I21" s="15"/>
      <c r="J21" s="16"/>
      <c r="O21" s="26" t="str">
        <f>IF(ISBLANK(A21),"",A21)</f>
        <v/>
      </c>
    </row>
    <row r="22" spans="1:15" x14ac:dyDescent="0.25">
      <c r="A22" s="74"/>
      <c r="B22" s="75"/>
      <c r="C22" s="76"/>
      <c r="D22" s="63"/>
      <c r="E22" s="63"/>
      <c r="G22" s="73"/>
      <c r="H22" s="15" t="s">
        <v>21</v>
      </c>
      <c r="I22" s="15"/>
      <c r="J22" s="16"/>
      <c r="O22" s="26" t="str">
        <f>IF(ISBLANK(A22),"",A22)</f>
        <v/>
      </c>
    </row>
    <row r="23" spans="1:15" x14ac:dyDescent="0.25">
      <c r="A23" s="74"/>
      <c r="B23" s="75"/>
      <c r="C23" s="76"/>
      <c r="D23" s="63"/>
      <c r="E23" s="63"/>
      <c r="G23" s="17"/>
      <c r="H23" s="15"/>
      <c r="I23" s="15"/>
      <c r="J23" s="16"/>
      <c r="O23" s="26" t="str">
        <f t="shared" ref="O23:O34" si="0">IF(ISBLANK(A23),"",A23)</f>
        <v/>
      </c>
    </row>
    <row r="24" spans="1:15" ht="15.75" thickBot="1" x14ac:dyDescent="0.3">
      <c r="A24" s="74"/>
      <c r="B24" s="75"/>
      <c r="C24" s="76"/>
      <c r="D24" s="63"/>
      <c r="E24" s="63"/>
      <c r="G24" s="18">
        <f>G21*G22</f>
        <v>0</v>
      </c>
      <c r="H24" s="19" t="s">
        <v>16</v>
      </c>
      <c r="I24" s="19"/>
      <c r="J24" s="20"/>
      <c r="O24" s="26" t="str">
        <f t="shared" si="0"/>
        <v/>
      </c>
    </row>
    <row r="25" spans="1:15" x14ac:dyDescent="0.25">
      <c r="A25" s="74"/>
      <c r="B25" s="75"/>
      <c r="C25" s="76"/>
      <c r="D25" s="64"/>
      <c r="E25" s="64"/>
      <c r="O25" s="26" t="str">
        <f t="shared" si="0"/>
        <v/>
      </c>
    </row>
    <row r="26" spans="1:15" x14ac:dyDescent="0.25">
      <c r="A26" s="13" t="s">
        <v>113</v>
      </c>
      <c r="B26" s="13"/>
      <c r="C26" s="13"/>
      <c r="D26" s="41" t="s">
        <v>17</v>
      </c>
      <c r="E26" s="41" t="s">
        <v>19</v>
      </c>
      <c r="F26" s="13"/>
      <c r="G26" s="13"/>
      <c r="H26" s="13"/>
      <c r="I26" s="13"/>
      <c r="J26" s="13"/>
      <c r="K26" s="13"/>
      <c r="L26" s="13"/>
      <c r="M26" s="13"/>
      <c r="O26" s="26"/>
    </row>
    <row r="27" spans="1:15" ht="15.75" thickBot="1" x14ac:dyDescent="0.3">
      <c r="A27" s="74"/>
      <c r="B27" s="75"/>
      <c r="C27" s="76"/>
      <c r="D27" s="65"/>
      <c r="E27" s="66"/>
      <c r="O27" s="26" t="str">
        <f t="shared" si="0"/>
        <v/>
      </c>
    </row>
    <row r="28" spans="1:15" ht="15.75" thickBot="1" x14ac:dyDescent="0.3">
      <c r="A28" s="74"/>
      <c r="B28" s="75"/>
      <c r="C28" s="76"/>
      <c r="D28" s="63"/>
      <c r="E28" s="67"/>
      <c r="G28" s="21" t="s">
        <v>27</v>
      </c>
      <c r="H28" s="22"/>
      <c r="I28" s="22"/>
      <c r="J28" s="23"/>
      <c r="O28" s="26" t="str">
        <f t="shared" si="0"/>
        <v/>
      </c>
    </row>
    <row r="29" spans="1:15" x14ac:dyDescent="0.25">
      <c r="A29" s="74"/>
      <c r="B29" s="75"/>
      <c r="C29" s="76"/>
      <c r="D29" s="63"/>
      <c r="E29" s="67"/>
      <c r="G29" s="72"/>
      <c r="H29" s="15" t="s">
        <v>16</v>
      </c>
      <c r="I29" s="15"/>
      <c r="J29" s="16"/>
      <c r="O29" s="26" t="str">
        <f t="shared" si="0"/>
        <v/>
      </c>
    </row>
    <row r="30" spans="1:15" x14ac:dyDescent="0.25">
      <c r="A30" s="74"/>
      <c r="B30" s="75"/>
      <c r="C30" s="76"/>
      <c r="D30" s="63"/>
      <c r="E30" s="67"/>
      <c r="G30" s="73"/>
      <c r="H30" s="15" t="s">
        <v>38</v>
      </c>
      <c r="I30" s="15"/>
      <c r="J30" s="16"/>
      <c r="O30" s="26" t="str">
        <f t="shared" si="0"/>
        <v/>
      </c>
    </row>
    <row r="31" spans="1:15" x14ac:dyDescent="0.25">
      <c r="A31" s="74"/>
      <c r="B31" s="75"/>
      <c r="C31" s="76"/>
      <c r="D31" s="63"/>
      <c r="E31" s="67"/>
      <c r="G31" s="17"/>
      <c r="H31" s="15"/>
      <c r="I31" s="15"/>
      <c r="J31" s="16"/>
      <c r="O31" s="26" t="str">
        <f t="shared" si="0"/>
        <v/>
      </c>
    </row>
    <row r="32" spans="1:15" ht="15.75" thickBot="1" x14ac:dyDescent="0.3">
      <c r="A32" s="86"/>
      <c r="B32" s="75"/>
      <c r="C32" s="76"/>
      <c r="D32" s="63"/>
      <c r="E32" s="67"/>
      <c r="G32" s="18" t="e">
        <f>G29/G30</f>
        <v>#DIV/0!</v>
      </c>
      <c r="H32" s="19" t="s">
        <v>39</v>
      </c>
      <c r="I32" s="19"/>
      <c r="J32" s="20"/>
      <c r="O32" s="26" t="str">
        <f t="shared" si="0"/>
        <v/>
      </c>
    </row>
    <row r="33" spans="1:21" x14ac:dyDescent="0.25">
      <c r="A33" s="77" t="s">
        <v>12</v>
      </c>
      <c r="B33" s="87"/>
      <c r="C33" s="88"/>
      <c r="D33" s="24">
        <v>0.68</v>
      </c>
      <c r="E33" s="28">
        <v>167</v>
      </c>
      <c r="O33" s="26" t="str">
        <f t="shared" si="0"/>
        <v>inside air film</v>
      </c>
    </row>
    <row r="34" spans="1:21" ht="15.75" thickBot="1" x14ac:dyDescent="0.3">
      <c r="A34" s="77" t="s">
        <v>18</v>
      </c>
      <c r="B34" s="87"/>
      <c r="C34" s="88"/>
      <c r="D34" s="29">
        <v>0.17</v>
      </c>
      <c r="E34" s="30">
        <v>1000</v>
      </c>
      <c r="O34" s="26" t="str">
        <f t="shared" si="0"/>
        <v>outside air film</v>
      </c>
    </row>
    <row r="35" spans="1:21" x14ac:dyDescent="0.25">
      <c r="A35" s="14" t="s">
        <v>29</v>
      </c>
      <c r="O35" s="27"/>
    </row>
    <row r="36" spans="1:21" x14ac:dyDescent="0.25">
      <c r="A36" s="14" t="s">
        <v>20</v>
      </c>
    </row>
    <row r="38" spans="1:21" ht="21" x14ac:dyDescent="0.35">
      <c r="A38" s="12" t="s">
        <v>25</v>
      </c>
      <c r="B38" s="11"/>
      <c r="C38" s="11"/>
      <c r="D38" s="11"/>
      <c r="E38" s="11"/>
      <c r="F38" s="11"/>
      <c r="G38" s="11"/>
      <c r="H38" s="11"/>
      <c r="I38" s="11"/>
      <c r="J38" s="11"/>
      <c r="K38" s="11"/>
      <c r="L38" s="11"/>
      <c r="M38" s="11"/>
    </row>
    <row r="39" spans="1:21" x14ac:dyDescent="0.25">
      <c r="A39" s="42" t="s">
        <v>41</v>
      </c>
      <c r="B39" s="11"/>
      <c r="C39" s="11"/>
      <c r="D39" s="11"/>
      <c r="E39" s="11"/>
      <c r="F39" s="11"/>
      <c r="G39" s="11"/>
      <c r="H39" s="11"/>
      <c r="I39" s="11"/>
      <c r="J39" s="11"/>
      <c r="K39" s="11"/>
      <c r="L39" s="11"/>
      <c r="M39" s="11"/>
    </row>
    <row r="40" spans="1:21" x14ac:dyDescent="0.25">
      <c r="A40" s="13" t="s">
        <v>32</v>
      </c>
      <c r="B40" s="89" t="s">
        <v>24</v>
      </c>
      <c r="C40" s="90"/>
      <c r="D40" s="90"/>
      <c r="E40" s="32" t="s">
        <v>33</v>
      </c>
      <c r="F40" s="32" t="s">
        <v>31</v>
      </c>
      <c r="G40" s="91" t="s">
        <v>46</v>
      </c>
      <c r="H40" s="92"/>
      <c r="I40" s="93" t="s">
        <v>30</v>
      </c>
      <c r="J40" s="90"/>
      <c r="K40" s="37" t="s">
        <v>46</v>
      </c>
      <c r="L40" s="13" t="s">
        <v>47</v>
      </c>
      <c r="M40" s="13"/>
      <c r="R40" s="15"/>
      <c r="S40" s="15"/>
      <c r="T40" s="15"/>
      <c r="U40" s="15"/>
    </row>
    <row r="41" spans="1:21" x14ac:dyDescent="0.25">
      <c r="A41" s="31">
        <v>1</v>
      </c>
      <c r="B41" s="77" t="s">
        <v>12</v>
      </c>
      <c r="C41" s="78"/>
      <c r="D41" s="79"/>
      <c r="E41" s="28">
        <v>0</v>
      </c>
      <c r="F41" s="34">
        <f>$D$33</f>
        <v>0.68</v>
      </c>
      <c r="G41" s="80">
        <f>F41/$F$56</f>
        <v>0.79999999999999993</v>
      </c>
      <c r="H41" s="80">
        <f t="shared" ref="H41:H55" si="1">SUMIF(H26:H40,"&lt;&gt;#N/A")</f>
        <v>0</v>
      </c>
      <c r="I41" s="81">
        <f>1/$E$33</f>
        <v>5.9880239520958087E-3</v>
      </c>
      <c r="J41" s="82"/>
      <c r="K41" s="44">
        <f>I41/$I$56</f>
        <v>0.85689802913453295</v>
      </c>
      <c r="L41" s="46">
        <f t="shared" ref="L41:L55" si="2">1/I41</f>
        <v>167</v>
      </c>
      <c r="M41" s="24" t="str">
        <f>IF(L41&lt;0.1,"impermeable (class 1)",IF(AND(L41&gt;0.1, L41&lt;1),"semi-impermeable (class 2)",IF(AND(L41&lt;10, L41&gt;1), "semi-permeable (class 3)", "permeable")))</f>
        <v>permeable</v>
      </c>
      <c r="R41" s="15"/>
      <c r="S41" s="15"/>
      <c r="T41" s="15"/>
      <c r="U41" s="15"/>
    </row>
    <row r="42" spans="1:21" x14ac:dyDescent="0.25">
      <c r="A42" s="31">
        <v>2</v>
      </c>
      <c r="B42" s="83"/>
      <c r="C42" s="84"/>
      <c r="D42" s="85"/>
      <c r="E42" s="67"/>
      <c r="F42" s="35" t="e">
        <f t="shared" ref="F42:F54" si="3">IF(ISERROR(VLOOKUP(B42,$A$19:$E$25,4,FALSE)),VLOOKUP(B42,$A$27:$E$34,4,FALSE),E42*VLOOKUP(B42,$A$19:$E$25,4,FALSE))</f>
        <v>#N/A</v>
      </c>
      <c r="G42" s="80" t="e">
        <f t="shared" ref="G42:G55" si="4">F42/$F$56</f>
        <v>#N/A</v>
      </c>
      <c r="H42" s="80">
        <f t="shared" si="1"/>
        <v>0</v>
      </c>
      <c r="I42" s="81" t="e">
        <f t="shared" ref="I42:I54" si="5">1/IF(ISERROR(VLOOKUP(B42,$A$19:$E$25,5,FALSE)),VLOOKUP(B42,$A$27:$E$34,5,FALSE),1/E42*VLOOKUP(B42,$A$19:$E$25,5,FALSE))</f>
        <v>#N/A</v>
      </c>
      <c r="J42" s="82"/>
      <c r="K42" s="44" t="e">
        <f t="shared" ref="K42:K55" si="6">I42/$I$56</f>
        <v>#N/A</v>
      </c>
      <c r="L42" s="46" t="e">
        <f t="shared" si="2"/>
        <v>#N/A</v>
      </c>
      <c r="M42" s="24" t="e">
        <f t="shared" ref="M42:M55" si="7">IF(L42&lt;0.1,"impermeable (class 1)",IF(AND(L42&gt;0.1, L42&lt;1),"semi-impermeable (class 2)",IF(AND(L42&lt;10, L42&gt;1), "semi-permeable (class 3)", "permeable")))</f>
        <v>#N/A</v>
      </c>
      <c r="R42" s="15"/>
      <c r="S42" s="15"/>
      <c r="T42" s="15"/>
      <c r="U42" s="15"/>
    </row>
    <row r="43" spans="1:21" x14ac:dyDescent="0.25">
      <c r="A43" s="31">
        <v>3</v>
      </c>
      <c r="B43" s="74"/>
      <c r="C43" s="94"/>
      <c r="D43" s="95"/>
      <c r="E43" s="67"/>
      <c r="F43" s="35" t="e">
        <f t="shared" si="3"/>
        <v>#N/A</v>
      </c>
      <c r="G43" s="80" t="e">
        <f t="shared" si="4"/>
        <v>#N/A</v>
      </c>
      <c r="H43" s="80">
        <f t="shared" si="1"/>
        <v>0</v>
      </c>
      <c r="I43" s="81" t="e">
        <f t="shared" si="5"/>
        <v>#N/A</v>
      </c>
      <c r="J43" s="82"/>
      <c r="K43" s="44" t="e">
        <f t="shared" si="6"/>
        <v>#N/A</v>
      </c>
      <c r="L43" s="47" t="e">
        <f t="shared" si="2"/>
        <v>#N/A</v>
      </c>
      <c r="M43" s="24" t="e">
        <f t="shared" si="7"/>
        <v>#N/A</v>
      </c>
      <c r="R43" s="15"/>
      <c r="S43" s="15"/>
      <c r="T43" s="15"/>
      <c r="U43" s="15"/>
    </row>
    <row r="44" spans="1:21" x14ac:dyDescent="0.25">
      <c r="A44" s="31">
        <v>4</v>
      </c>
      <c r="B44" s="83"/>
      <c r="C44" s="84"/>
      <c r="D44" s="85"/>
      <c r="E44" s="67"/>
      <c r="F44" s="35" t="e">
        <f t="shared" si="3"/>
        <v>#N/A</v>
      </c>
      <c r="G44" s="80" t="e">
        <f t="shared" si="4"/>
        <v>#N/A</v>
      </c>
      <c r="H44" s="80">
        <f t="shared" si="1"/>
        <v>0</v>
      </c>
      <c r="I44" s="81" t="e">
        <f t="shared" si="5"/>
        <v>#N/A</v>
      </c>
      <c r="J44" s="82"/>
      <c r="K44" s="44" t="e">
        <f t="shared" si="6"/>
        <v>#N/A</v>
      </c>
      <c r="L44" s="46" t="e">
        <f t="shared" si="2"/>
        <v>#N/A</v>
      </c>
      <c r="M44" s="24" t="e">
        <f t="shared" si="7"/>
        <v>#N/A</v>
      </c>
      <c r="R44" s="15"/>
      <c r="S44" s="15"/>
      <c r="T44" s="15"/>
      <c r="U44" s="15"/>
    </row>
    <row r="45" spans="1:21" x14ac:dyDescent="0.25">
      <c r="A45" s="31">
        <v>5</v>
      </c>
      <c r="B45" s="74"/>
      <c r="C45" s="94"/>
      <c r="D45" s="95"/>
      <c r="E45" s="67"/>
      <c r="F45" s="35" t="e">
        <f t="shared" si="3"/>
        <v>#N/A</v>
      </c>
      <c r="G45" s="80" t="e">
        <f t="shared" si="4"/>
        <v>#N/A</v>
      </c>
      <c r="H45" s="80">
        <f t="shared" si="1"/>
        <v>0</v>
      </c>
      <c r="I45" s="81" t="e">
        <f t="shared" si="5"/>
        <v>#N/A</v>
      </c>
      <c r="J45" s="82"/>
      <c r="K45" s="44" t="e">
        <f t="shared" si="6"/>
        <v>#N/A</v>
      </c>
      <c r="L45" s="46" t="e">
        <f t="shared" si="2"/>
        <v>#N/A</v>
      </c>
      <c r="M45" s="24" t="e">
        <f t="shared" si="7"/>
        <v>#N/A</v>
      </c>
      <c r="R45" s="15"/>
      <c r="S45" s="15"/>
      <c r="T45" s="15"/>
      <c r="U45" s="15"/>
    </row>
    <row r="46" spans="1:21" x14ac:dyDescent="0.25">
      <c r="A46" s="31">
        <v>6</v>
      </c>
      <c r="B46" s="96"/>
      <c r="C46" s="97"/>
      <c r="D46" s="98"/>
      <c r="E46" s="67"/>
      <c r="F46" s="35" t="e">
        <f t="shared" si="3"/>
        <v>#N/A</v>
      </c>
      <c r="G46" s="80" t="e">
        <f t="shared" si="4"/>
        <v>#N/A</v>
      </c>
      <c r="H46" s="80">
        <f t="shared" si="1"/>
        <v>0</v>
      </c>
      <c r="I46" s="81" t="e">
        <f t="shared" si="5"/>
        <v>#N/A</v>
      </c>
      <c r="J46" s="82"/>
      <c r="K46" s="44" t="e">
        <f t="shared" si="6"/>
        <v>#N/A</v>
      </c>
      <c r="L46" s="46" t="e">
        <f t="shared" si="2"/>
        <v>#N/A</v>
      </c>
      <c r="M46" s="24" t="e">
        <f t="shared" si="7"/>
        <v>#N/A</v>
      </c>
      <c r="R46" s="15"/>
      <c r="S46" s="15"/>
      <c r="T46" s="15"/>
      <c r="U46" s="15"/>
    </row>
    <row r="47" spans="1:21" x14ac:dyDescent="0.25">
      <c r="A47" s="31">
        <v>7</v>
      </c>
      <c r="B47" s="74"/>
      <c r="C47" s="94"/>
      <c r="D47" s="95"/>
      <c r="E47" s="67"/>
      <c r="F47" s="35" t="e">
        <f t="shared" si="3"/>
        <v>#N/A</v>
      </c>
      <c r="G47" s="80" t="e">
        <f t="shared" si="4"/>
        <v>#N/A</v>
      </c>
      <c r="H47" s="80">
        <f t="shared" si="1"/>
        <v>0</v>
      </c>
      <c r="I47" s="81" t="e">
        <f t="shared" si="5"/>
        <v>#N/A</v>
      </c>
      <c r="J47" s="82"/>
      <c r="K47" s="44" t="e">
        <f t="shared" si="6"/>
        <v>#N/A</v>
      </c>
      <c r="L47" s="47" t="e">
        <f t="shared" si="2"/>
        <v>#N/A</v>
      </c>
      <c r="M47" s="24" t="e">
        <f t="shared" si="7"/>
        <v>#N/A</v>
      </c>
      <c r="R47" s="15"/>
      <c r="S47" s="15"/>
      <c r="T47" s="15"/>
      <c r="U47" s="15"/>
    </row>
    <row r="48" spans="1:21" x14ac:dyDescent="0.25">
      <c r="A48" s="31">
        <v>8</v>
      </c>
      <c r="B48" s="83"/>
      <c r="C48" s="84"/>
      <c r="D48" s="85"/>
      <c r="E48" s="67"/>
      <c r="F48" s="35" t="e">
        <f t="shared" si="3"/>
        <v>#N/A</v>
      </c>
      <c r="G48" s="80" t="e">
        <f t="shared" si="4"/>
        <v>#N/A</v>
      </c>
      <c r="H48" s="80">
        <f t="shared" si="1"/>
        <v>0</v>
      </c>
      <c r="I48" s="81" t="e">
        <f t="shared" si="5"/>
        <v>#N/A</v>
      </c>
      <c r="J48" s="82"/>
      <c r="K48" s="44" t="e">
        <f t="shared" si="6"/>
        <v>#N/A</v>
      </c>
      <c r="L48" s="48" t="e">
        <f t="shared" si="2"/>
        <v>#N/A</v>
      </c>
      <c r="M48" s="24" t="e">
        <f t="shared" si="7"/>
        <v>#N/A</v>
      </c>
      <c r="R48" s="15"/>
      <c r="S48" s="15"/>
      <c r="T48" s="15"/>
      <c r="U48" s="15"/>
    </row>
    <row r="49" spans="1:21" x14ac:dyDescent="0.25">
      <c r="A49" s="31">
        <v>9</v>
      </c>
      <c r="B49" s="96"/>
      <c r="C49" s="97"/>
      <c r="D49" s="98"/>
      <c r="E49" s="67"/>
      <c r="F49" s="35" t="e">
        <f t="shared" si="3"/>
        <v>#N/A</v>
      </c>
      <c r="G49" s="80" t="e">
        <f t="shared" si="4"/>
        <v>#N/A</v>
      </c>
      <c r="H49" s="80">
        <f t="shared" si="1"/>
        <v>0</v>
      </c>
      <c r="I49" s="81" t="e">
        <f t="shared" si="5"/>
        <v>#N/A</v>
      </c>
      <c r="J49" s="82"/>
      <c r="K49" s="44" t="e">
        <f t="shared" si="6"/>
        <v>#N/A</v>
      </c>
      <c r="L49" s="48" t="e">
        <f t="shared" si="2"/>
        <v>#N/A</v>
      </c>
      <c r="M49" s="24" t="e">
        <f t="shared" si="7"/>
        <v>#N/A</v>
      </c>
      <c r="R49" s="15"/>
      <c r="S49" s="15"/>
      <c r="T49" s="15"/>
      <c r="U49" s="15"/>
    </row>
    <row r="50" spans="1:21" x14ac:dyDescent="0.25">
      <c r="A50" s="31">
        <v>10</v>
      </c>
      <c r="B50" s="74"/>
      <c r="C50" s="94"/>
      <c r="D50" s="95"/>
      <c r="E50" s="67"/>
      <c r="F50" s="35" t="e">
        <f t="shared" si="3"/>
        <v>#N/A</v>
      </c>
      <c r="G50" s="80" t="e">
        <f t="shared" si="4"/>
        <v>#N/A</v>
      </c>
      <c r="H50" s="80">
        <f t="shared" si="1"/>
        <v>0</v>
      </c>
      <c r="I50" s="81" t="e">
        <f t="shared" si="5"/>
        <v>#N/A</v>
      </c>
      <c r="J50" s="82"/>
      <c r="K50" s="44" t="e">
        <f t="shared" si="6"/>
        <v>#N/A</v>
      </c>
      <c r="L50" s="46" t="e">
        <f t="shared" si="2"/>
        <v>#N/A</v>
      </c>
      <c r="M50" s="24" t="e">
        <f t="shared" si="7"/>
        <v>#N/A</v>
      </c>
      <c r="R50" s="15"/>
      <c r="S50" s="15"/>
      <c r="T50" s="15"/>
      <c r="U50" s="15"/>
    </row>
    <row r="51" spans="1:21" x14ac:dyDescent="0.25">
      <c r="A51" s="31">
        <v>11</v>
      </c>
      <c r="B51" s="74"/>
      <c r="C51" s="94"/>
      <c r="D51" s="95"/>
      <c r="E51" s="67"/>
      <c r="F51" s="35" t="e">
        <f t="shared" si="3"/>
        <v>#N/A</v>
      </c>
      <c r="G51" s="80" t="e">
        <f t="shared" si="4"/>
        <v>#N/A</v>
      </c>
      <c r="H51" s="80">
        <f t="shared" si="1"/>
        <v>0</v>
      </c>
      <c r="I51" s="81" t="e">
        <f t="shared" si="5"/>
        <v>#N/A</v>
      </c>
      <c r="J51" s="82"/>
      <c r="K51" s="44" t="e">
        <f t="shared" si="6"/>
        <v>#N/A</v>
      </c>
      <c r="L51" s="47" t="e">
        <f t="shared" si="2"/>
        <v>#N/A</v>
      </c>
      <c r="M51" s="24" t="e">
        <f t="shared" si="7"/>
        <v>#N/A</v>
      </c>
      <c r="R51" s="15"/>
      <c r="S51" s="15"/>
      <c r="T51" s="15"/>
      <c r="U51" s="15"/>
    </row>
    <row r="52" spans="1:21" x14ac:dyDescent="0.25">
      <c r="A52" s="31">
        <v>12</v>
      </c>
      <c r="B52" s="96"/>
      <c r="C52" s="97"/>
      <c r="D52" s="98"/>
      <c r="E52" s="67"/>
      <c r="F52" s="35" t="e">
        <f t="shared" si="3"/>
        <v>#N/A</v>
      </c>
      <c r="G52" s="80" t="e">
        <f t="shared" si="4"/>
        <v>#N/A</v>
      </c>
      <c r="H52" s="80">
        <f t="shared" si="1"/>
        <v>0</v>
      </c>
      <c r="I52" s="81" t="e">
        <f t="shared" si="5"/>
        <v>#N/A</v>
      </c>
      <c r="J52" s="82"/>
      <c r="K52" s="44" t="e">
        <f t="shared" si="6"/>
        <v>#N/A</v>
      </c>
      <c r="L52" s="46" t="e">
        <f t="shared" si="2"/>
        <v>#N/A</v>
      </c>
      <c r="M52" s="24" t="e">
        <f t="shared" si="7"/>
        <v>#N/A</v>
      </c>
      <c r="R52" s="15"/>
      <c r="S52" s="15"/>
      <c r="T52" s="15"/>
      <c r="U52" s="15"/>
    </row>
    <row r="53" spans="1:21" x14ac:dyDescent="0.25">
      <c r="A53" s="31">
        <v>13</v>
      </c>
      <c r="B53" s="74"/>
      <c r="C53" s="94"/>
      <c r="D53" s="95"/>
      <c r="E53" s="67"/>
      <c r="F53" s="35" t="e">
        <f t="shared" si="3"/>
        <v>#N/A</v>
      </c>
      <c r="G53" s="80" t="e">
        <f t="shared" si="4"/>
        <v>#N/A</v>
      </c>
      <c r="H53" s="80">
        <f t="shared" si="1"/>
        <v>0</v>
      </c>
      <c r="I53" s="81" t="e">
        <f t="shared" si="5"/>
        <v>#N/A</v>
      </c>
      <c r="J53" s="82"/>
      <c r="K53" s="44" t="e">
        <f t="shared" si="6"/>
        <v>#N/A</v>
      </c>
      <c r="L53" s="47" t="e">
        <f t="shared" si="2"/>
        <v>#N/A</v>
      </c>
      <c r="M53" s="24" t="e">
        <f t="shared" si="7"/>
        <v>#N/A</v>
      </c>
      <c r="R53" s="15"/>
      <c r="S53" s="15"/>
      <c r="T53" s="15"/>
      <c r="U53" s="15"/>
    </row>
    <row r="54" spans="1:21" x14ac:dyDescent="0.25">
      <c r="A54" s="31">
        <v>14</v>
      </c>
      <c r="B54" s="74"/>
      <c r="C54" s="94"/>
      <c r="D54" s="95"/>
      <c r="E54" s="67"/>
      <c r="F54" s="35" t="e">
        <f t="shared" si="3"/>
        <v>#N/A</v>
      </c>
      <c r="G54" s="80" t="e">
        <f t="shared" si="4"/>
        <v>#N/A</v>
      </c>
      <c r="H54" s="80">
        <f t="shared" si="1"/>
        <v>0</v>
      </c>
      <c r="I54" s="81" t="e">
        <f t="shared" si="5"/>
        <v>#N/A</v>
      </c>
      <c r="J54" s="82"/>
      <c r="K54" s="44" t="e">
        <f t="shared" si="6"/>
        <v>#N/A</v>
      </c>
      <c r="L54" s="46" t="e">
        <f t="shared" si="2"/>
        <v>#N/A</v>
      </c>
      <c r="M54" s="24" t="e">
        <f t="shared" si="7"/>
        <v>#N/A</v>
      </c>
      <c r="R54" s="15"/>
      <c r="S54" s="15"/>
      <c r="T54" s="15"/>
      <c r="U54" s="15"/>
    </row>
    <row r="55" spans="1:21" ht="15.75" thickBot="1" x14ac:dyDescent="0.3">
      <c r="A55" s="31">
        <v>15</v>
      </c>
      <c r="B55" s="77" t="s">
        <v>18</v>
      </c>
      <c r="C55" s="78"/>
      <c r="D55" s="79"/>
      <c r="E55" s="28">
        <v>0</v>
      </c>
      <c r="F55" s="36">
        <f>$D$34</f>
        <v>0.17</v>
      </c>
      <c r="G55" s="80">
        <f t="shared" si="4"/>
        <v>0.19999999999999998</v>
      </c>
      <c r="H55" s="80">
        <f t="shared" si="1"/>
        <v>0</v>
      </c>
      <c r="I55" s="102">
        <f>1/$E$34</f>
        <v>1E-3</v>
      </c>
      <c r="J55" s="103"/>
      <c r="K55" s="44">
        <f t="shared" si="6"/>
        <v>0.143101970865467</v>
      </c>
      <c r="L55" s="29">
        <f t="shared" si="2"/>
        <v>1000</v>
      </c>
      <c r="M55" s="24" t="str">
        <f t="shared" si="7"/>
        <v>permeable</v>
      </c>
      <c r="R55" s="15" t="str">
        <f t="shared" ref="R55" si="8">IF(AND(B55&gt;0,S54&lt;&gt;""),A55,IF(OR(S54="outside air film",S54=""),"",$A$55))</f>
        <v/>
      </c>
      <c r="S55" s="15" t="str">
        <f t="shared" ref="S55" si="9">IF(AND(B55&gt;0,S54&lt;&gt;""),B55,IF(OR(S54="outside air film",S54=""),"",$B$55))</f>
        <v/>
      </c>
      <c r="T55" s="15"/>
      <c r="U55" s="15"/>
    </row>
    <row r="56" spans="1:21" ht="15.75" thickBot="1" x14ac:dyDescent="0.3">
      <c r="A56" s="14" t="s">
        <v>26</v>
      </c>
      <c r="F56" s="33">
        <f>SUMIF(F41:F55,"&lt;&gt;#N/A")</f>
        <v>0.85000000000000009</v>
      </c>
      <c r="G56" t="s">
        <v>35</v>
      </c>
      <c r="I56" s="104">
        <f t="shared" ref="I56:J56" si="10">SUMIF(I41:I55,"&lt;&gt;#N/A")</f>
        <v>6.9880239520958088E-3</v>
      </c>
      <c r="J56" s="105">
        <f t="shared" si="10"/>
        <v>0</v>
      </c>
      <c r="K56" s="38" t="s">
        <v>35</v>
      </c>
    </row>
    <row r="57" spans="1:21" x14ac:dyDescent="0.25">
      <c r="A57" s="14" t="s">
        <v>34</v>
      </c>
    </row>
    <row r="58" spans="1:21" x14ac:dyDescent="0.25">
      <c r="A58" s="14"/>
    </row>
    <row r="59" spans="1:21" x14ac:dyDescent="0.25">
      <c r="A59" t="s">
        <v>101</v>
      </c>
    </row>
    <row r="60" spans="1:21" x14ac:dyDescent="0.25">
      <c r="A60" s="74"/>
      <c r="B60" s="75"/>
      <c r="C60" s="76"/>
    </row>
    <row r="61" spans="1:21" x14ac:dyDescent="0.25">
      <c r="A61" t="s">
        <v>100</v>
      </c>
    </row>
    <row r="62" spans="1:21" x14ac:dyDescent="0.25">
      <c r="A62" s="74"/>
      <c r="B62" s="75"/>
      <c r="C62" s="76"/>
    </row>
    <row r="63" spans="1:21" x14ac:dyDescent="0.25">
      <c r="A63" s="51" t="s">
        <v>99</v>
      </c>
    </row>
    <row r="64" spans="1:21" x14ac:dyDescent="0.25">
      <c r="A64" s="74"/>
      <c r="B64" s="94"/>
      <c r="C64" s="95"/>
    </row>
    <row r="65" spans="1:17" x14ac:dyDescent="0.25">
      <c r="A65" s="50" t="s">
        <v>98</v>
      </c>
      <c r="B65" s="57"/>
      <c r="C65" s="57"/>
    </row>
    <row r="66" spans="1:17" x14ac:dyDescent="0.25">
      <c r="A66" s="74"/>
      <c r="B66" s="94"/>
      <c r="C66" s="95"/>
    </row>
    <row r="67" spans="1:17" x14ac:dyDescent="0.25">
      <c r="A67" s="74"/>
      <c r="B67" s="94"/>
      <c r="C67" s="95"/>
    </row>
    <row r="68" spans="1:17" x14ac:dyDescent="0.25">
      <c r="A68" s="50"/>
      <c r="B68" s="57"/>
      <c r="C68" s="57"/>
    </row>
    <row r="70" spans="1:17" ht="21" x14ac:dyDescent="0.35">
      <c r="A70" s="12" t="s">
        <v>42</v>
      </c>
      <c r="B70" s="11"/>
      <c r="C70" s="11"/>
      <c r="D70" s="11"/>
      <c r="E70" s="11"/>
      <c r="F70" s="11"/>
      <c r="G70" s="11"/>
      <c r="H70" s="11"/>
      <c r="I70" s="11"/>
      <c r="J70" s="11"/>
      <c r="K70" s="11"/>
      <c r="L70" s="11"/>
      <c r="M70" s="11"/>
    </row>
    <row r="71" spans="1:17" x14ac:dyDescent="0.25">
      <c r="A71" s="42" t="s">
        <v>43</v>
      </c>
      <c r="B71" s="11"/>
      <c r="C71" s="11"/>
      <c r="D71" s="11"/>
      <c r="E71" s="11"/>
      <c r="F71" s="11"/>
      <c r="G71" s="11"/>
      <c r="H71" s="11"/>
      <c r="I71" s="11"/>
      <c r="J71" s="11"/>
      <c r="K71" s="11"/>
      <c r="L71" s="11"/>
      <c r="M71" s="11"/>
    </row>
    <row r="72" spans="1:17" x14ac:dyDescent="0.25">
      <c r="A72" s="13" t="s">
        <v>51</v>
      </c>
      <c r="B72" s="13"/>
      <c r="C72" s="13"/>
      <c r="D72" s="13"/>
      <c r="E72" s="13"/>
      <c r="F72" s="13"/>
      <c r="G72" s="13"/>
      <c r="H72" s="13"/>
      <c r="I72" s="13"/>
      <c r="J72" s="13"/>
      <c r="K72" s="13"/>
      <c r="L72" s="13"/>
      <c r="M72" s="13"/>
      <c r="O72" t="s">
        <v>48</v>
      </c>
      <c r="P72" t="s">
        <v>62</v>
      </c>
      <c r="Q72" t="s">
        <v>54</v>
      </c>
    </row>
    <row r="73" spans="1:17" x14ac:dyDescent="0.25">
      <c r="A73" s="74"/>
      <c r="B73" s="75"/>
      <c r="C73" s="76"/>
      <c r="O73" t="s">
        <v>49</v>
      </c>
      <c r="P73" t="s">
        <v>85</v>
      </c>
      <c r="Q73" t="s">
        <v>87</v>
      </c>
    </row>
    <row r="74" spans="1:17" x14ac:dyDescent="0.25">
      <c r="A74" t="s">
        <v>52</v>
      </c>
      <c r="O74" t="s">
        <v>50</v>
      </c>
      <c r="P74" t="s">
        <v>86</v>
      </c>
      <c r="Q74" t="s">
        <v>55</v>
      </c>
    </row>
    <row r="75" spans="1:17" x14ac:dyDescent="0.25">
      <c r="A75" s="99" t="str">
        <f>IF(A73=O72,P72,IF(A73=O73,P73,IF(A73=O74,P74,"NA")))</f>
        <v>NA</v>
      </c>
      <c r="B75" s="99"/>
      <c r="C75" s="99"/>
      <c r="D75" s="99"/>
      <c r="E75" s="100"/>
      <c r="F75" s="100"/>
      <c r="G75" s="45"/>
      <c r="H75" s="45"/>
      <c r="I75" s="45"/>
      <c r="J75" s="45"/>
      <c r="K75" s="45"/>
      <c r="L75" s="45"/>
      <c r="M75" s="45"/>
    </row>
    <row r="76" spans="1:17" x14ac:dyDescent="0.25">
      <c r="A76" t="s">
        <v>53</v>
      </c>
    </row>
    <row r="77" spans="1:17" ht="151.5" customHeight="1" x14ac:dyDescent="0.25">
      <c r="A77" s="101" t="str">
        <f>IF(A73=O72,Q72,IF(A73=O73,Q73,IF(A73=O74,Q74,"NA")))</f>
        <v>NA</v>
      </c>
      <c r="B77" s="101"/>
      <c r="C77" s="101"/>
      <c r="D77" s="101"/>
      <c r="E77" s="101"/>
      <c r="F77" s="101"/>
    </row>
    <row r="78" spans="1:17" s="45" customFormat="1" ht="15" customHeight="1" x14ac:dyDescent="0.25">
      <c r="A78" s="125" t="s">
        <v>78</v>
      </c>
      <c r="B78" s="125"/>
      <c r="C78" s="125"/>
      <c r="D78" s="56"/>
      <c r="E78" s="56"/>
      <c r="F78" s="56"/>
    </row>
    <row r="79" spans="1:17" s="45" customFormat="1" ht="15" customHeight="1" x14ac:dyDescent="0.25">
      <c r="A79" s="101" t="s">
        <v>111</v>
      </c>
      <c r="B79" s="101"/>
      <c r="C79" s="101"/>
      <c r="D79" s="101"/>
      <c r="E79" s="101"/>
      <c r="F79" s="101"/>
    </row>
    <row r="80" spans="1:17" s="45" customFormat="1" ht="15" customHeight="1" x14ac:dyDescent="0.25">
      <c r="A80" s="101"/>
      <c r="B80" s="101"/>
      <c r="C80" s="101"/>
      <c r="D80" s="101"/>
      <c r="E80" s="101"/>
      <c r="F80" s="101"/>
    </row>
    <row r="81" spans="1:12" s="45" customFormat="1" ht="15" customHeight="1" x14ac:dyDescent="0.25">
      <c r="A81" s="101"/>
      <c r="B81" s="101"/>
      <c r="C81" s="101"/>
      <c r="D81" s="101"/>
      <c r="E81" s="101"/>
      <c r="F81" s="101"/>
    </row>
    <row r="82" spans="1:12" s="45" customFormat="1" ht="15" customHeight="1" x14ac:dyDescent="0.25">
      <c r="A82" s="106"/>
      <c r="B82" s="106"/>
      <c r="C82" s="106"/>
      <c r="D82" s="106"/>
      <c r="E82" s="106"/>
      <c r="F82" s="106"/>
    </row>
    <row r="83" spans="1:12" s="45" customFormat="1" ht="15" customHeight="1" x14ac:dyDescent="0.25">
      <c r="A83" s="106"/>
      <c r="B83" s="106"/>
      <c r="C83" s="106"/>
      <c r="D83" s="106"/>
      <c r="E83" s="106"/>
      <c r="F83" s="106"/>
    </row>
    <row r="84" spans="1:12" s="45" customFormat="1" ht="15" customHeight="1" x14ac:dyDescent="0.25">
      <c r="A84" s="106"/>
      <c r="B84" s="106"/>
      <c r="C84" s="106"/>
      <c r="D84" s="106"/>
      <c r="E84" s="106"/>
      <c r="F84" s="106"/>
    </row>
    <row r="85" spans="1:12" s="45" customFormat="1" ht="15" customHeight="1" x14ac:dyDescent="0.25">
      <c r="A85" s="106"/>
      <c r="B85" s="106"/>
      <c r="C85" s="106"/>
      <c r="D85" s="106"/>
      <c r="E85" s="106"/>
      <c r="F85" s="106"/>
      <c r="L85" t="s">
        <v>88</v>
      </c>
    </row>
    <row r="86" spans="1:12" s="45" customFormat="1" ht="15" customHeight="1" x14ac:dyDescent="0.25">
      <c r="A86" s="106"/>
      <c r="B86" s="106"/>
      <c r="C86" s="106"/>
      <c r="D86" s="106"/>
      <c r="E86" s="106"/>
      <c r="F86" s="106"/>
    </row>
    <row r="87" spans="1:12" s="45" customFormat="1" ht="15" customHeight="1" x14ac:dyDescent="0.25">
      <c r="A87" s="106"/>
      <c r="B87" s="106"/>
      <c r="C87" s="106"/>
      <c r="D87" s="106"/>
      <c r="E87" s="106"/>
      <c r="F87" s="106"/>
    </row>
    <row r="88" spans="1:12" s="45" customFormat="1" ht="15" customHeight="1" x14ac:dyDescent="0.25">
      <c r="A88" s="106"/>
      <c r="B88" s="106"/>
      <c r="C88" s="106"/>
      <c r="D88" s="106"/>
      <c r="E88" s="106"/>
      <c r="F88" s="106"/>
    </row>
    <row r="89" spans="1:12" s="45" customFormat="1" ht="15" customHeight="1" x14ac:dyDescent="0.25">
      <c r="A89" s="106"/>
      <c r="B89" s="106"/>
      <c r="C89" s="106"/>
      <c r="D89" s="106"/>
      <c r="E89" s="106"/>
      <c r="F89" s="106"/>
    </row>
    <row r="90" spans="1:12" s="45" customFormat="1" ht="15" customHeight="1" x14ac:dyDescent="0.25">
      <c r="A90" s="106"/>
      <c r="B90" s="106"/>
      <c r="C90" s="106"/>
      <c r="D90" s="106"/>
      <c r="E90" s="106"/>
      <c r="F90" s="106"/>
    </row>
    <row r="91" spans="1:12" s="45" customFormat="1" ht="15" customHeight="1" x14ac:dyDescent="0.25">
      <c r="A91" s="106"/>
      <c r="B91" s="106"/>
      <c r="C91" s="106"/>
      <c r="D91" s="106"/>
      <c r="E91" s="106"/>
      <c r="F91" s="106"/>
    </row>
    <row r="92" spans="1:12" s="45" customFormat="1" ht="15" customHeight="1" x14ac:dyDescent="0.25">
      <c r="A92" s="56"/>
      <c r="B92" s="56"/>
      <c r="C92" s="56"/>
      <c r="D92" s="56"/>
      <c r="E92" s="56"/>
      <c r="F92" s="56"/>
    </row>
    <row r="93" spans="1:12" s="45" customFormat="1" ht="15" customHeight="1" x14ac:dyDescent="0.25">
      <c r="A93" s="122" t="s">
        <v>108</v>
      </c>
      <c r="B93" s="122"/>
      <c r="C93" s="122"/>
      <c r="D93" s="122"/>
      <c r="E93" s="122"/>
      <c r="F93" s="122"/>
    </row>
    <row r="94" spans="1:12" s="45" customFormat="1" ht="15" customHeight="1" x14ac:dyDescent="0.25">
      <c r="A94" s="122"/>
      <c r="B94" s="122"/>
      <c r="C94" s="122"/>
      <c r="D94" s="122"/>
      <c r="E94" s="122"/>
      <c r="F94" s="122"/>
    </row>
    <row r="95" spans="1:12" x14ac:dyDescent="0.25">
      <c r="A95" s="126"/>
      <c r="B95" s="126"/>
      <c r="C95" s="126"/>
      <c r="D95" s="126"/>
      <c r="E95" s="126"/>
      <c r="F95" s="126"/>
    </row>
    <row r="96" spans="1:12" ht="90" customHeight="1" x14ac:dyDescent="0.25">
      <c r="A96" s="127"/>
      <c r="B96" s="128"/>
      <c r="C96" s="128"/>
      <c r="D96" s="128"/>
      <c r="E96" s="128"/>
      <c r="F96" s="129"/>
    </row>
    <row r="98" spans="1:13" x14ac:dyDescent="0.25">
      <c r="A98" t="s">
        <v>102</v>
      </c>
    </row>
    <row r="99" spans="1:13" x14ac:dyDescent="0.25">
      <c r="A99" s="107"/>
      <c r="B99" s="108"/>
      <c r="C99" s="108"/>
      <c r="D99" s="108"/>
      <c r="E99" s="108"/>
      <c r="F99" s="109"/>
    </row>
    <row r="100" spans="1:13" x14ac:dyDescent="0.25">
      <c r="A100" s="110"/>
      <c r="B100" s="111"/>
      <c r="C100" s="111"/>
      <c r="D100" s="111"/>
      <c r="E100" s="111"/>
      <c r="F100" s="112"/>
    </row>
    <row r="101" spans="1:13" x14ac:dyDescent="0.25">
      <c r="A101" s="130"/>
      <c r="B101" s="131"/>
      <c r="C101" s="131"/>
      <c r="D101" s="131"/>
      <c r="E101" s="131"/>
      <c r="F101" s="132"/>
    </row>
    <row r="102" spans="1:13" x14ac:dyDescent="0.25">
      <c r="A102" s="53"/>
      <c r="B102" s="53"/>
      <c r="C102" s="53"/>
      <c r="D102" s="53"/>
      <c r="E102" s="53"/>
      <c r="F102" s="53"/>
    </row>
    <row r="103" spans="1:13" x14ac:dyDescent="0.25">
      <c r="A103" s="122" t="s">
        <v>110</v>
      </c>
      <c r="B103" s="122"/>
      <c r="C103" s="122"/>
      <c r="D103" s="122"/>
      <c r="E103" s="122"/>
      <c r="F103" s="122"/>
    </row>
    <row r="104" spans="1:13" x14ac:dyDescent="0.25">
      <c r="A104" s="126"/>
      <c r="B104" s="126"/>
      <c r="C104" s="126"/>
      <c r="D104" s="126"/>
      <c r="E104" s="126"/>
      <c r="F104" s="126"/>
    </row>
    <row r="105" spans="1:13" x14ac:dyDescent="0.25">
      <c r="A105" s="107"/>
      <c r="B105" s="108"/>
      <c r="C105" s="108"/>
      <c r="D105" s="108"/>
      <c r="E105" s="108"/>
      <c r="F105" s="109"/>
    </row>
    <row r="106" spans="1:13" x14ac:dyDescent="0.25">
      <c r="A106" s="110"/>
      <c r="B106" s="111"/>
      <c r="C106" s="111"/>
      <c r="D106" s="111"/>
      <c r="E106" s="111"/>
      <c r="F106" s="112"/>
    </row>
    <row r="107" spans="1:13" x14ac:dyDescent="0.25">
      <c r="A107" s="110"/>
      <c r="B107" s="111"/>
      <c r="C107" s="111"/>
      <c r="D107" s="111"/>
      <c r="E107" s="111"/>
      <c r="F107" s="112"/>
    </row>
    <row r="108" spans="1:13" x14ac:dyDescent="0.25">
      <c r="A108" s="113"/>
      <c r="B108" s="114"/>
      <c r="C108" s="114"/>
      <c r="D108" s="114"/>
      <c r="E108" s="114"/>
      <c r="F108" s="115"/>
    </row>
    <row r="109" spans="1:13" x14ac:dyDescent="0.25">
      <c r="A109" s="116"/>
      <c r="B109" s="117"/>
      <c r="C109" s="117"/>
      <c r="D109" s="117"/>
      <c r="E109" s="117"/>
      <c r="F109" s="118"/>
    </row>
    <row r="110" spans="1:13" x14ac:dyDescent="0.25">
      <c r="A110" s="53"/>
      <c r="B110" s="53"/>
      <c r="C110" s="53"/>
      <c r="D110" s="53"/>
      <c r="E110" s="53"/>
      <c r="F110" s="53"/>
    </row>
    <row r="112" spans="1:13" ht="21" x14ac:dyDescent="0.35">
      <c r="A112" s="12" t="s">
        <v>65</v>
      </c>
      <c r="B112" s="11"/>
      <c r="C112" s="11"/>
      <c r="D112" s="11"/>
      <c r="E112" s="11"/>
      <c r="F112" s="11"/>
      <c r="G112" s="11"/>
      <c r="H112" s="11"/>
      <c r="I112" s="11"/>
      <c r="J112" s="11"/>
      <c r="K112" s="11"/>
      <c r="L112" s="11"/>
      <c r="M112" s="11"/>
    </row>
    <row r="113" spans="1:13" x14ac:dyDescent="0.25">
      <c r="A113" s="42" t="s">
        <v>66</v>
      </c>
      <c r="B113" s="11"/>
      <c r="C113" s="11"/>
      <c r="D113" s="11"/>
      <c r="E113" s="11"/>
      <c r="F113" s="11"/>
      <c r="G113" s="11"/>
      <c r="H113" s="11"/>
      <c r="I113" s="11"/>
      <c r="J113" s="11"/>
      <c r="K113" s="11"/>
      <c r="L113" s="11"/>
      <c r="M113" s="11"/>
    </row>
    <row r="114" spans="1:13" x14ac:dyDescent="0.25">
      <c r="A114" s="13" t="s">
        <v>83</v>
      </c>
      <c r="B114" s="13"/>
      <c r="C114" s="13"/>
      <c r="D114" s="13"/>
      <c r="E114" s="13"/>
      <c r="F114" s="13"/>
      <c r="G114" s="13"/>
      <c r="H114" s="13"/>
      <c r="I114" s="13"/>
      <c r="J114" s="13"/>
      <c r="K114" s="13"/>
      <c r="L114" s="13"/>
      <c r="M114" s="13"/>
    </row>
    <row r="115" spans="1:13" x14ac:dyDescent="0.25">
      <c r="A115" s="119"/>
      <c r="B115" s="94"/>
      <c r="C115" s="95"/>
    </row>
    <row r="116" spans="1:13" x14ac:dyDescent="0.25">
      <c r="A116" s="50" t="s">
        <v>60</v>
      </c>
      <c r="B116" s="57"/>
      <c r="C116" s="57"/>
    </row>
    <row r="117" spans="1:13" x14ac:dyDescent="0.25">
      <c r="A117" s="120" t="s">
        <v>103</v>
      </c>
      <c r="B117" s="101"/>
      <c r="C117" s="101"/>
      <c r="D117" s="101"/>
      <c r="E117" s="101"/>
      <c r="F117" s="101"/>
    </row>
    <row r="118" spans="1:13" x14ac:dyDescent="0.25">
      <c r="A118" s="101"/>
      <c r="B118" s="101"/>
      <c r="C118" s="101"/>
      <c r="D118" s="101"/>
      <c r="E118" s="101"/>
      <c r="F118" s="101"/>
    </row>
    <row r="119" spans="1:13" x14ac:dyDescent="0.25">
      <c r="A119" s="101"/>
      <c r="B119" s="101"/>
      <c r="C119" s="101"/>
      <c r="D119" s="101"/>
      <c r="E119" s="101"/>
      <c r="F119" s="101"/>
    </row>
    <row r="120" spans="1:13" x14ac:dyDescent="0.25">
      <c r="A120" s="101"/>
      <c r="B120" s="101"/>
      <c r="C120" s="101"/>
      <c r="D120" s="101"/>
      <c r="E120" s="101"/>
      <c r="F120" s="101"/>
    </row>
    <row r="121" spans="1:13" x14ac:dyDescent="0.25">
      <c r="A121" s="106"/>
      <c r="B121" s="106"/>
      <c r="C121" s="106"/>
      <c r="D121" s="106"/>
      <c r="E121" s="106"/>
      <c r="F121" s="106"/>
    </row>
    <row r="122" spans="1:13" x14ac:dyDescent="0.25">
      <c r="A122" s="106"/>
      <c r="B122" s="106"/>
      <c r="C122" s="106"/>
      <c r="D122" s="106"/>
      <c r="E122" s="106"/>
      <c r="F122" s="106"/>
    </row>
    <row r="123" spans="1:13" x14ac:dyDescent="0.25">
      <c r="A123" s="106"/>
      <c r="B123" s="106"/>
      <c r="C123" s="106"/>
      <c r="D123" s="106"/>
      <c r="E123" s="106"/>
      <c r="F123" s="106"/>
    </row>
    <row r="124" spans="1:13" x14ac:dyDescent="0.25">
      <c r="A124" s="106"/>
      <c r="B124" s="106"/>
      <c r="C124" s="106"/>
      <c r="D124" s="106"/>
      <c r="E124" s="106"/>
      <c r="F124" s="106"/>
    </row>
    <row r="125" spans="1:13" x14ac:dyDescent="0.25">
      <c r="A125" s="106"/>
      <c r="B125" s="106"/>
      <c r="C125" s="106"/>
      <c r="D125" s="106"/>
      <c r="E125" s="106"/>
      <c r="F125" s="106"/>
    </row>
    <row r="126" spans="1:13" x14ac:dyDescent="0.25">
      <c r="A126" s="106"/>
      <c r="B126" s="106"/>
      <c r="C126" s="106"/>
      <c r="D126" s="106"/>
      <c r="E126" s="106"/>
      <c r="F126" s="106"/>
    </row>
    <row r="127" spans="1:13" x14ac:dyDescent="0.25">
      <c r="A127" s="50"/>
      <c r="B127" s="57"/>
      <c r="C127" s="57"/>
    </row>
    <row r="128" spans="1:13" x14ac:dyDescent="0.25">
      <c r="A128" s="121" t="s">
        <v>84</v>
      </c>
      <c r="B128" s="121"/>
      <c r="C128" s="121"/>
      <c r="D128" s="121"/>
      <c r="E128" s="121"/>
      <c r="F128" s="121"/>
    </row>
    <row r="129" spans="1:6" x14ac:dyDescent="0.25">
      <c r="A129" s="121"/>
      <c r="B129" s="121"/>
      <c r="C129" s="121"/>
      <c r="D129" s="121"/>
      <c r="E129" s="121"/>
      <c r="F129" s="121"/>
    </row>
    <row r="130" spans="1:6" x14ac:dyDescent="0.25">
      <c r="A130" s="121"/>
      <c r="B130" s="121"/>
      <c r="C130" s="121"/>
      <c r="D130" s="121"/>
      <c r="E130" s="121"/>
      <c r="F130" s="121"/>
    </row>
    <row r="131" spans="1:6" x14ac:dyDescent="0.25">
      <c r="A131" s="121"/>
      <c r="B131" s="121"/>
      <c r="C131" s="121"/>
      <c r="D131" s="121"/>
      <c r="E131" s="121"/>
      <c r="F131" s="121"/>
    </row>
    <row r="132" spans="1:6" x14ac:dyDescent="0.25">
      <c r="A132" s="121"/>
      <c r="B132" s="121"/>
      <c r="C132" s="121"/>
      <c r="D132" s="121"/>
      <c r="E132" s="121"/>
      <c r="F132" s="121"/>
    </row>
    <row r="133" spans="1:6" x14ac:dyDescent="0.25">
      <c r="A133" s="122"/>
      <c r="B133" s="122"/>
      <c r="C133" s="122"/>
      <c r="D133" s="122"/>
      <c r="E133" s="122"/>
      <c r="F133" s="122"/>
    </row>
    <row r="135" spans="1:6" x14ac:dyDescent="0.25">
      <c r="A135" s="45" t="s">
        <v>56</v>
      </c>
    </row>
    <row r="162" spans="1:13" x14ac:dyDescent="0.25">
      <c r="A162" s="106" t="s">
        <v>104</v>
      </c>
      <c r="B162" s="106"/>
      <c r="C162" s="106"/>
      <c r="D162" s="106"/>
      <c r="E162" s="106"/>
      <c r="F162" s="106"/>
    </row>
    <row r="163" spans="1:13" x14ac:dyDescent="0.25">
      <c r="A163" s="106"/>
      <c r="B163" s="106"/>
      <c r="C163" s="106"/>
      <c r="D163" s="106"/>
      <c r="E163" s="106"/>
      <c r="F163" s="106"/>
    </row>
    <row r="164" spans="1:13" x14ac:dyDescent="0.25">
      <c r="A164" s="106"/>
      <c r="B164" s="106"/>
      <c r="C164" s="106"/>
      <c r="D164" s="106"/>
      <c r="E164" s="106"/>
      <c r="F164" s="106"/>
    </row>
    <row r="165" spans="1:13" x14ac:dyDescent="0.25">
      <c r="A165" s="123"/>
      <c r="B165" s="123"/>
      <c r="C165" s="123"/>
      <c r="D165" s="123"/>
      <c r="E165" s="123"/>
      <c r="F165" s="123"/>
    </row>
    <row r="166" spans="1:13" x14ac:dyDescent="0.25">
      <c r="A166" s="124"/>
      <c r="B166" s="124"/>
      <c r="C166" s="124"/>
      <c r="D166" s="124"/>
      <c r="E166" s="124"/>
      <c r="F166" s="124"/>
    </row>
    <row r="167" spans="1:13" x14ac:dyDescent="0.25">
      <c r="A167" s="107"/>
      <c r="B167" s="108"/>
      <c r="C167" s="108"/>
      <c r="D167" s="108"/>
      <c r="E167" s="108"/>
      <c r="F167" s="109"/>
    </row>
    <row r="168" spans="1:13" x14ac:dyDescent="0.25">
      <c r="A168" s="113"/>
      <c r="B168" s="114"/>
      <c r="C168" s="114"/>
      <c r="D168" s="114"/>
      <c r="E168" s="114"/>
      <c r="F168" s="115"/>
    </row>
    <row r="169" spans="1:13" x14ac:dyDescent="0.25">
      <c r="A169" s="113"/>
      <c r="B169" s="114"/>
      <c r="C169" s="114"/>
      <c r="D169" s="114"/>
      <c r="E169" s="114"/>
      <c r="F169" s="115"/>
    </row>
    <row r="170" spans="1:13" x14ac:dyDescent="0.25">
      <c r="A170" s="113"/>
      <c r="B170" s="114"/>
      <c r="C170" s="114"/>
      <c r="D170" s="114"/>
      <c r="E170" s="114"/>
      <c r="F170" s="115"/>
    </row>
    <row r="171" spans="1:13" x14ac:dyDescent="0.25">
      <c r="A171" s="113"/>
      <c r="B171" s="114"/>
      <c r="C171" s="114"/>
      <c r="D171" s="114"/>
      <c r="E171" s="114"/>
      <c r="F171" s="115"/>
    </row>
    <row r="172" spans="1:13" x14ac:dyDescent="0.25">
      <c r="A172" s="116"/>
      <c r="B172" s="117"/>
      <c r="C172" s="117"/>
      <c r="D172" s="117"/>
      <c r="E172" s="117"/>
      <c r="F172" s="118"/>
    </row>
    <row r="175" spans="1:13" ht="21" x14ac:dyDescent="0.35">
      <c r="A175" s="12" t="s">
        <v>44</v>
      </c>
      <c r="B175" s="11"/>
      <c r="C175" s="11"/>
      <c r="D175" s="11"/>
      <c r="E175" s="11"/>
      <c r="F175" s="11"/>
      <c r="G175" s="11"/>
      <c r="H175" s="11"/>
      <c r="I175" s="11"/>
      <c r="J175" s="11"/>
      <c r="K175" s="11"/>
      <c r="L175" s="11"/>
      <c r="M175" s="11"/>
    </row>
    <row r="176" spans="1:13" x14ac:dyDescent="0.25">
      <c r="A176" s="42" t="s">
        <v>67</v>
      </c>
      <c r="B176" s="11"/>
      <c r="C176" s="11"/>
      <c r="D176" s="11"/>
      <c r="E176" s="11"/>
      <c r="F176" s="11"/>
      <c r="G176" s="11"/>
      <c r="H176" s="11"/>
      <c r="I176" s="11"/>
      <c r="J176" s="11"/>
      <c r="K176" s="11"/>
      <c r="L176" s="11"/>
      <c r="M176" s="11"/>
    </row>
    <row r="177" spans="1:17" x14ac:dyDescent="0.25">
      <c r="A177" s="13" t="s">
        <v>51</v>
      </c>
      <c r="B177" s="13"/>
      <c r="C177" s="13"/>
      <c r="D177" s="13"/>
      <c r="E177" s="13"/>
      <c r="F177" s="13"/>
      <c r="G177" s="13"/>
      <c r="H177" s="13"/>
      <c r="I177" s="13"/>
      <c r="J177" s="13"/>
      <c r="K177" s="13"/>
      <c r="L177" s="13"/>
      <c r="M177" s="13"/>
      <c r="O177" t="s">
        <v>57</v>
      </c>
      <c r="P177" t="s">
        <v>63</v>
      </c>
      <c r="Q177" t="s">
        <v>92</v>
      </c>
    </row>
    <row r="178" spans="1:17" x14ac:dyDescent="0.25">
      <c r="A178" s="74"/>
      <c r="B178" s="75"/>
      <c r="C178" s="76"/>
      <c r="D178" s="68" t="s">
        <v>127</v>
      </c>
      <c r="O178" t="s">
        <v>58</v>
      </c>
      <c r="P178" t="s">
        <v>89</v>
      </c>
      <c r="Q178" t="s">
        <v>91</v>
      </c>
    </row>
    <row r="179" spans="1:17" x14ac:dyDescent="0.25">
      <c r="A179" t="s">
        <v>52</v>
      </c>
      <c r="O179" t="s">
        <v>59</v>
      </c>
      <c r="P179" t="s">
        <v>64</v>
      </c>
      <c r="Q179" t="s">
        <v>93</v>
      </c>
    </row>
    <row r="180" spans="1:17" x14ac:dyDescent="0.25">
      <c r="A180" s="101" t="str">
        <f>IF(A178=O177,P177,IF(A178=O178,P178,IF(A178=O179,P179,"NA")))</f>
        <v>NA</v>
      </c>
      <c r="B180" s="101"/>
      <c r="C180" s="101"/>
      <c r="D180" s="101"/>
      <c r="E180" s="101"/>
      <c r="F180" s="101"/>
    </row>
    <row r="181" spans="1:17" x14ac:dyDescent="0.25">
      <c r="A181" s="106"/>
      <c r="B181" s="106"/>
      <c r="C181" s="106"/>
      <c r="D181" s="106"/>
      <c r="E181" s="106"/>
      <c r="F181" s="106"/>
    </row>
    <row r="182" spans="1:17" x14ac:dyDescent="0.25">
      <c r="A182" t="s">
        <v>60</v>
      </c>
    </row>
    <row r="183" spans="1:17" x14ac:dyDescent="0.25">
      <c r="A183" s="101" t="s">
        <v>90</v>
      </c>
      <c r="B183" s="106"/>
      <c r="C183" s="106"/>
      <c r="D183" s="106"/>
      <c r="E183" s="106"/>
      <c r="F183" s="106"/>
    </row>
    <row r="184" spans="1:17" x14ac:dyDescent="0.25">
      <c r="A184" s="106"/>
      <c r="B184" s="106"/>
      <c r="C184" s="106"/>
      <c r="D184" s="106"/>
      <c r="E184" s="106"/>
      <c r="F184" s="106"/>
    </row>
    <row r="185" spans="1:17" x14ac:dyDescent="0.25">
      <c r="A185" s="101" t="str">
        <f>IF(A178=O177,Q177,IF(A178=O178,Q178,IF(A178=O179,Q179,"NA")))</f>
        <v>NA</v>
      </c>
      <c r="B185" s="101"/>
      <c r="C185" s="101"/>
      <c r="D185" s="101"/>
      <c r="E185" s="101"/>
      <c r="F185" s="101"/>
    </row>
    <row r="186" spans="1:17" x14ac:dyDescent="0.25">
      <c r="A186" s="101"/>
      <c r="B186" s="101"/>
      <c r="C186" s="101"/>
      <c r="D186" s="101"/>
      <c r="E186" s="101"/>
      <c r="F186" s="101"/>
    </row>
    <row r="187" spans="1:17" x14ac:dyDescent="0.25">
      <c r="A187" s="101"/>
      <c r="B187" s="101"/>
      <c r="C187" s="101"/>
      <c r="D187" s="101"/>
      <c r="E187" s="101"/>
      <c r="F187" s="101"/>
    </row>
    <row r="188" spans="1:17" x14ac:dyDescent="0.25">
      <c r="A188" s="121"/>
      <c r="B188" s="121"/>
      <c r="C188" s="121"/>
      <c r="D188" s="121"/>
      <c r="E188" s="121"/>
      <c r="F188" s="121"/>
    </row>
    <row r="189" spans="1:17" x14ac:dyDescent="0.25">
      <c r="A189" s="122"/>
      <c r="B189" s="122"/>
      <c r="C189" s="122"/>
      <c r="D189" s="122"/>
      <c r="E189" s="122"/>
      <c r="F189" s="122"/>
    </row>
    <row r="190" spans="1:17" x14ac:dyDescent="0.25">
      <c r="A190" s="55"/>
      <c r="B190" s="55"/>
      <c r="C190" s="55"/>
      <c r="D190" s="55"/>
      <c r="E190" s="55"/>
      <c r="F190" s="55"/>
    </row>
    <row r="191" spans="1:17" x14ac:dyDescent="0.25">
      <c r="A191" s="122" t="s">
        <v>94</v>
      </c>
      <c r="B191" s="122"/>
      <c r="C191" s="122"/>
      <c r="D191" s="122"/>
      <c r="E191" s="122"/>
      <c r="F191" s="122"/>
    </row>
    <row r="192" spans="1:17" x14ac:dyDescent="0.25">
      <c r="A192" s="126"/>
      <c r="B192" s="126"/>
      <c r="C192" s="126"/>
      <c r="D192" s="126"/>
      <c r="E192" s="126"/>
      <c r="F192" s="126"/>
    </row>
    <row r="193" spans="1:13" x14ac:dyDescent="0.25">
      <c r="A193" s="107"/>
      <c r="B193" s="108"/>
      <c r="C193" s="108"/>
      <c r="D193" s="108"/>
      <c r="E193" s="108"/>
      <c r="F193" s="109"/>
    </row>
    <row r="194" spans="1:13" x14ac:dyDescent="0.25">
      <c r="A194" s="113"/>
      <c r="B194" s="114"/>
      <c r="C194" s="114"/>
      <c r="D194" s="114"/>
      <c r="E194" s="114"/>
      <c r="F194" s="115"/>
    </row>
    <row r="195" spans="1:13" x14ac:dyDescent="0.25">
      <c r="A195" s="113"/>
      <c r="B195" s="114"/>
      <c r="C195" s="114"/>
      <c r="D195" s="114"/>
      <c r="E195" s="114"/>
      <c r="F195" s="115"/>
    </row>
    <row r="196" spans="1:13" x14ac:dyDescent="0.25">
      <c r="A196" s="116"/>
      <c r="B196" s="117"/>
      <c r="C196" s="117"/>
      <c r="D196" s="117"/>
      <c r="E196" s="117"/>
      <c r="F196" s="118"/>
    </row>
    <row r="197" spans="1:13" x14ac:dyDescent="0.25">
      <c r="A197" s="133" t="s">
        <v>109</v>
      </c>
      <c r="B197" s="133"/>
      <c r="C197" s="133"/>
      <c r="D197" s="133"/>
      <c r="E197" s="133"/>
      <c r="F197" s="133"/>
    </row>
    <row r="198" spans="1:13" x14ac:dyDescent="0.25">
      <c r="A198" s="106"/>
      <c r="B198" s="106"/>
      <c r="C198" s="106"/>
      <c r="D198" s="106"/>
      <c r="E198" s="106"/>
      <c r="F198" s="106"/>
    </row>
    <row r="199" spans="1:13" x14ac:dyDescent="0.25">
      <c r="A199" s="124"/>
      <c r="B199" s="124"/>
      <c r="C199" s="124"/>
      <c r="D199" s="124"/>
      <c r="E199" s="124"/>
      <c r="F199" s="124"/>
    </row>
    <row r="200" spans="1:13" x14ac:dyDescent="0.25">
      <c r="A200" s="107"/>
      <c r="B200" s="108"/>
      <c r="C200" s="108"/>
      <c r="D200" s="108"/>
      <c r="E200" s="108"/>
      <c r="F200" s="109"/>
    </row>
    <row r="201" spans="1:13" x14ac:dyDescent="0.25">
      <c r="A201" s="110"/>
      <c r="B201" s="111"/>
      <c r="C201" s="111"/>
      <c r="D201" s="111"/>
      <c r="E201" s="111"/>
      <c r="F201" s="112"/>
    </row>
    <row r="202" spans="1:13" x14ac:dyDescent="0.25">
      <c r="A202" s="110"/>
      <c r="B202" s="111"/>
      <c r="C202" s="111"/>
      <c r="D202" s="111"/>
      <c r="E202" s="111"/>
      <c r="F202" s="112"/>
    </row>
    <row r="203" spans="1:13" x14ac:dyDescent="0.25">
      <c r="A203" s="110"/>
      <c r="B203" s="111"/>
      <c r="C203" s="111"/>
      <c r="D203" s="111"/>
      <c r="E203" s="111"/>
      <c r="F203" s="112"/>
    </row>
    <row r="204" spans="1:13" x14ac:dyDescent="0.25">
      <c r="A204" s="110"/>
      <c r="B204" s="111"/>
      <c r="C204" s="111"/>
      <c r="D204" s="111"/>
      <c r="E204" s="111"/>
      <c r="F204" s="112"/>
    </row>
    <row r="205" spans="1:13" x14ac:dyDescent="0.25">
      <c r="A205" s="130"/>
      <c r="B205" s="131"/>
      <c r="C205" s="131"/>
      <c r="D205" s="131"/>
      <c r="E205" s="131"/>
      <c r="F205" s="132"/>
    </row>
    <row r="206" spans="1:13" x14ac:dyDescent="0.25">
      <c r="A206" s="49"/>
    </row>
    <row r="208" spans="1:13" ht="21" x14ac:dyDescent="0.35">
      <c r="A208" s="12" t="s">
        <v>45</v>
      </c>
      <c r="B208" s="11"/>
      <c r="C208" s="11"/>
      <c r="D208" s="11"/>
      <c r="E208" s="11"/>
      <c r="F208" s="11"/>
      <c r="G208" s="11"/>
      <c r="H208" s="11"/>
      <c r="I208" s="11"/>
      <c r="J208" s="11"/>
      <c r="K208" s="11"/>
      <c r="L208" s="11"/>
      <c r="M208" s="11"/>
    </row>
    <row r="209" spans="1:17" x14ac:dyDescent="0.25">
      <c r="A209" s="42" t="s">
        <v>68</v>
      </c>
      <c r="B209" s="11"/>
      <c r="C209" s="11"/>
      <c r="D209" s="11"/>
      <c r="E209" s="11"/>
      <c r="F209" s="11"/>
      <c r="G209" s="11"/>
      <c r="H209" s="11"/>
      <c r="I209" s="11"/>
      <c r="J209" s="11"/>
      <c r="K209" s="11"/>
      <c r="L209" s="11"/>
      <c r="M209" s="11"/>
    </row>
    <row r="210" spans="1:17" x14ac:dyDescent="0.25">
      <c r="A210" s="13" t="s">
        <v>51</v>
      </c>
      <c r="B210" s="13"/>
      <c r="C210" s="13"/>
      <c r="D210" s="13"/>
      <c r="E210" s="13"/>
      <c r="F210" s="13"/>
      <c r="G210" s="13"/>
      <c r="H210" s="13"/>
      <c r="I210" s="13"/>
      <c r="J210" s="13"/>
      <c r="K210" s="13"/>
      <c r="L210" s="13"/>
      <c r="M210" s="13"/>
      <c r="O210" t="s">
        <v>71</v>
      </c>
      <c r="P210" t="s">
        <v>75</v>
      </c>
      <c r="Q210" t="s">
        <v>81</v>
      </c>
    </row>
    <row r="211" spans="1:17" x14ac:dyDescent="0.25">
      <c r="A211" s="74"/>
      <c r="B211" s="75"/>
      <c r="C211" s="76"/>
      <c r="O211" t="s">
        <v>72</v>
      </c>
      <c r="P211" t="s">
        <v>96</v>
      </c>
      <c r="Q211" t="s">
        <v>121</v>
      </c>
    </row>
    <row r="212" spans="1:17" x14ac:dyDescent="0.25">
      <c r="A212" t="s">
        <v>52</v>
      </c>
      <c r="O212" t="s">
        <v>73</v>
      </c>
      <c r="P212" t="s">
        <v>76</v>
      </c>
      <c r="Q212" t="s">
        <v>95</v>
      </c>
    </row>
    <row r="213" spans="1:17" ht="15" customHeight="1" x14ac:dyDescent="0.25">
      <c r="A213" s="101" t="str">
        <f>IF(A211=O210,P210,IF(A211=O211,P211,IF(A211=O212,P212,IF(A211=O213,P213,"NA"))))</f>
        <v>NA</v>
      </c>
      <c r="B213" s="101"/>
      <c r="C213" s="101"/>
      <c r="D213" s="101"/>
      <c r="E213" s="101"/>
      <c r="F213" s="101"/>
      <c r="O213" t="s">
        <v>74</v>
      </c>
      <c r="P213" t="s">
        <v>77</v>
      </c>
      <c r="Q213" t="s">
        <v>82</v>
      </c>
    </row>
    <row r="214" spans="1:17" x14ac:dyDescent="0.25">
      <c r="A214" s="122"/>
      <c r="B214" s="122"/>
      <c r="C214" s="122"/>
      <c r="D214" s="122"/>
      <c r="E214" s="122"/>
      <c r="F214" s="122"/>
    </row>
    <row r="215" spans="1:17" x14ac:dyDescent="0.25">
      <c r="A215" t="s">
        <v>60</v>
      </c>
    </row>
    <row r="216" spans="1:17" x14ac:dyDescent="0.25">
      <c r="A216" s="101" t="s">
        <v>80</v>
      </c>
      <c r="B216" s="101"/>
      <c r="C216" s="101"/>
      <c r="D216" s="101"/>
      <c r="E216" s="101"/>
      <c r="F216" s="101"/>
    </row>
    <row r="217" spans="1:17" x14ac:dyDescent="0.25">
      <c r="A217" s="101"/>
      <c r="B217" s="101"/>
      <c r="C217" s="101"/>
      <c r="D217" s="101"/>
      <c r="E217" s="101"/>
      <c r="F217" s="101"/>
    </row>
    <row r="218" spans="1:17" x14ac:dyDescent="0.25">
      <c r="A218" s="101"/>
      <c r="B218" s="101"/>
      <c r="C218" s="101"/>
      <c r="D218" s="101"/>
      <c r="E218" s="101"/>
      <c r="F218" s="101"/>
    </row>
    <row r="219" spans="1:17" x14ac:dyDescent="0.25">
      <c r="A219" s="106"/>
      <c r="B219" s="106"/>
      <c r="C219" s="106"/>
      <c r="D219" s="106"/>
      <c r="E219" s="106"/>
      <c r="F219" s="106"/>
    </row>
    <row r="220" spans="1:17" x14ac:dyDescent="0.25">
      <c r="A220" s="106"/>
      <c r="B220" s="106"/>
      <c r="C220" s="106"/>
      <c r="D220" s="106"/>
      <c r="E220" s="106"/>
      <c r="F220" s="106"/>
    </row>
    <row r="221" spans="1:17" x14ac:dyDescent="0.25">
      <c r="A221" s="56"/>
      <c r="B221" s="56"/>
      <c r="C221" s="56"/>
      <c r="D221" s="56"/>
      <c r="E221" s="56"/>
      <c r="F221" s="56"/>
    </row>
    <row r="222" spans="1:17" x14ac:dyDescent="0.25">
      <c r="A222" s="101" t="str">
        <f>IF(A211=O210,Q210,IF(A211=O211,Q211,IF(A211=O212,Q212,IF(A211=O213,Q213,"NA"))))</f>
        <v>NA</v>
      </c>
      <c r="B222" s="101"/>
      <c r="C222" s="101"/>
      <c r="D222" s="101"/>
      <c r="E222" s="101"/>
      <c r="F222" s="101"/>
    </row>
    <row r="223" spans="1:17" x14ac:dyDescent="0.25">
      <c r="A223" s="106"/>
      <c r="B223" s="106"/>
      <c r="C223" s="106"/>
      <c r="D223" s="106"/>
      <c r="E223" s="106"/>
      <c r="F223" s="106"/>
    </row>
    <row r="224" spans="1:17" x14ac:dyDescent="0.25">
      <c r="A224" s="106"/>
      <c r="B224" s="106"/>
      <c r="C224" s="106"/>
      <c r="D224" s="106"/>
      <c r="E224" s="106"/>
      <c r="F224" s="106"/>
    </row>
    <row r="225" spans="1:13" x14ac:dyDescent="0.25">
      <c r="A225" s="106"/>
      <c r="B225" s="106"/>
      <c r="C225" s="106"/>
      <c r="D225" s="106"/>
      <c r="E225" s="106"/>
      <c r="F225" s="106"/>
    </row>
    <row r="226" spans="1:13" x14ac:dyDescent="0.25">
      <c r="A226" s="106"/>
      <c r="B226" s="106"/>
      <c r="C226" s="106"/>
      <c r="D226" s="106"/>
      <c r="E226" s="106"/>
      <c r="F226" s="106"/>
    </row>
    <row r="227" spans="1:13" x14ac:dyDescent="0.25">
      <c r="A227" s="106"/>
      <c r="B227" s="106"/>
      <c r="C227" s="106"/>
      <c r="D227" s="106"/>
      <c r="E227" s="106"/>
      <c r="F227" s="106"/>
    </row>
    <row r="228" spans="1:13" x14ac:dyDescent="0.25">
      <c r="A228" s="106"/>
      <c r="B228" s="106"/>
      <c r="C228" s="106"/>
      <c r="D228" s="106"/>
      <c r="E228" s="106"/>
      <c r="F228" s="106"/>
    </row>
    <row r="229" spans="1:13" x14ac:dyDescent="0.25">
      <c r="A229" s="54"/>
      <c r="B229" s="54"/>
      <c r="C229" s="54"/>
      <c r="D229" s="54"/>
      <c r="E229" s="54"/>
      <c r="F229" s="54"/>
    </row>
    <row r="230" spans="1:13" x14ac:dyDescent="0.25">
      <c r="A230" s="122" t="s">
        <v>105</v>
      </c>
      <c r="B230" s="122"/>
      <c r="C230" s="122"/>
      <c r="D230" s="122"/>
      <c r="E230" s="122"/>
      <c r="F230" s="122"/>
    </row>
    <row r="231" spans="1:13" x14ac:dyDescent="0.25">
      <c r="A231" s="137"/>
      <c r="B231" s="137"/>
      <c r="C231" s="137"/>
      <c r="D231" s="137"/>
      <c r="E231" s="137"/>
      <c r="F231" s="137"/>
    </row>
    <row r="232" spans="1:13" x14ac:dyDescent="0.25">
      <c r="A232" s="137"/>
      <c r="B232" s="137"/>
      <c r="C232" s="137"/>
      <c r="D232" s="137"/>
      <c r="E232" s="137"/>
      <c r="F232" s="137"/>
    </row>
    <row r="233" spans="1:13" x14ac:dyDescent="0.25">
      <c r="A233" s="126"/>
      <c r="B233" s="126"/>
      <c r="C233" s="126"/>
      <c r="D233" s="126"/>
      <c r="E233" s="126"/>
      <c r="F233" s="126"/>
    </row>
    <row r="234" spans="1:13" x14ac:dyDescent="0.25">
      <c r="A234" s="107"/>
      <c r="B234" s="108"/>
      <c r="C234" s="108"/>
      <c r="D234" s="108"/>
      <c r="E234" s="108"/>
      <c r="F234" s="109"/>
    </row>
    <row r="235" spans="1:13" x14ac:dyDescent="0.25">
      <c r="A235" s="113"/>
      <c r="B235" s="114"/>
      <c r="C235" s="114"/>
      <c r="D235" s="114"/>
      <c r="E235" s="114"/>
      <c r="F235" s="115"/>
    </row>
    <row r="236" spans="1:13" x14ac:dyDescent="0.25">
      <c r="A236" s="113"/>
      <c r="B236" s="114"/>
      <c r="C236" s="114"/>
      <c r="D236" s="114"/>
      <c r="E236" s="114"/>
      <c r="F236" s="115"/>
    </row>
    <row r="237" spans="1:13" x14ac:dyDescent="0.25">
      <c r="A237" s="116"/>
      <c r="B237" s="117"/>
      <c r="C237" s="117"/>
      <c r="D237" s="117"/>
      <c r="E237" s="117"/>
      <c r="F237" s="118"/>
    </row>
    <row r="238" spans="1:13" x14ac:dyDescent="0.25">
      <c r="A238" s="54"/>
      <c r="B238" s="54"/>
      <c r="C238" s="54"/>
      <c r="D238" s="54"/>
      <c r="E238" s="54"/>
      <c r="F238" s="54"/>
    </row>
    <row r="240" spans="1:13" ht="21" x14ac:dyDescent="0.35">
      <c r="A240" s="12" t="s">
        <v>69</v>
      </c>
      <c r="B240" s="11"/>
      <c r="C240" s="11"/>
      <c r="D240" s="11"/>
      <c r="E240" s="11"/>
      <c r="F240" s="11"/>
      <c r="G240" s="11"/>
      <c r="H240" s="11"/>
      <c r="I240" s="11"/>
      <c r="J240" s="11"/>
      <c r="K240" s="11"/>
      <c r="L240" s="11"/>
      <c r="M240" s="11"/>
    </row>
    <row r="241" spans="1:13" x14ac:dyDescent="0.25">
      <c r="A241" s="42" t="s">
        <v>70</v>
      </c>
      <c r="B241" s="11"/>
      <c r="C241" s="11"/>
      <c r="D241" s="11"/>
      <c r="E241" s="11"/>
      <c r="F241" s="11"/>
      <c r="G241" s="11"/>
      <c r="H241" s="11"/>
      <c r="I241" s="11"/>
      <c r="J241" s="11"/>
      <c r="K241" s="11"/>
      <c r="L241" s="11"/>
      <c r="M241" s="11"/>
    </row>
    <row r="242" spans="1:13" x14ac:dyDescent="0.25">
      <c r="A242" s="52" t="s">
        <v>60</v>
      </c>
    </row>
    <row r="243" spans="1:13" x14ac:dyDescent="0.25">
      <c r="A243" s="138" t="s">
        <v>79</v>
      </c>
      <c r="B243" s="101"/>
      <c r="C243" s="101"/>
      <c r="D243" s="101"/>
      <c r="E243" s="101"/>
      <c r="F243" s="101"/>
    </row>
    <row r="244" spans="1:13" x14ac:dyDescent="0.25">
      <c r="A244" s="101"/>
      <c r="B244" s="101"/>
      <c r="C244" s="101"/>
      <c r="D244" s="101"/>
      <c r="E244" s="101"/>
      <c r="F244" s="101"/>
    </row>
    <row r="245" spans="1:13" x14ac:dyDescent="0.25">
      <c r="A245" s="101"/>
      <c r="B245" s="101"/>
      <c r="C245" s="101"/>
      <c r="D245" s="101"/>
      <c r="E245" s="101"/>
      <c r="F245" s="101"/>
    </row>
    <row r="246" spans="1:13" x14ac:dyDescent="0.25">
      <c r="A246" s="101"/>
      <c r="B246" s="101"/>
      <c r="C246" s="101"/>
      <c r="D246" s="101"/>
      <c r="E246" s="101"/>
      <c r="F246" s="101"/>
    </row>
    <row r="247" spans="1:13" x14ac:dyDescent="0.25">
      <c r="A247" s="101"/>
      <c r="B247" s="101"/>
      <c r="C247" s="101"/>
      <c r="D247" s="101"/>
      <c r="E247" s="101"/>
      <c r="F247" s="101"/>
    </row>
    <row r="248" spans="1:13" x14ac:dyDescent="0.25">
      <c r="A248" s="101"/>
      <c r="B248" s="101"/>
      <c r="C248" s="101"/>
      <c r="D248" s="101"/>
      <c r="E248" s="101"/>
      <c r="F248" s="101"/>
    </row>
    <row r="249" spans="1:13" x14ac:dyDescent="0.25">
      <c r="A249" s="106"/>
      <c r="B249" s="106"/>
      <c r="C249" s="106"/>
      <c r="D249" s="106"/>
      <c r="E249" s="106"/>
      <c r="F249" s="106"/>
    </row>
    <row r="250" spans="1:13" x14ac:dyDescent="0.25">
      <c r="A250" s="106"/>
      <c r="B250" s="106"/>
      <c r="C250" s="106"/>
      <c r="D250" s="106"/>
      <c r="E250" s="106"/>
      <c r="F250" s="106"/>
    </row>
    <row r="251" spans="1:13" x14ac:dyDescent="0.25">
      <c r="A251" s="106"/>
      <c r="B251" s="106"/>
      <c r="C251" s="106"/>
      <c r="D251" s="106"/>
      <c r="E251" s="106"/>
      <c r="F251" s="106"/>
    </row>
    <row r="252" spans="1:13" x14ac:dyDescent="0.25">
      <c r="A252" s="106"/>
      <c r="B252" s="106"/>
      <c r="C252" s="106"/>
      <c r="D252" s="106"/>
      <c r="E252" s="106"/>
      <c r="F252" s="106"/>
    </row>
    <row r="253" spans="1:13" x14ac:dyDescent="0.25">
      <c r="A253" s="106"/>
      <c r="B253" s="106"/>
      <c r="C253" s="106"/>
      <c r="D253" s="106"/>
      <c r="E253" s="106"/>
      <c r="F253" s="106"/>
    </row>
    <row r="255" spans="1:13" x14ac:dyDescent="0.25">
      <c r="A255" s="101" t="s">
        <v>97</v>
      </c>
      <c r="B255" s="106"/>
      <c r="C255" s="106"/>
      <c r="D255" s="106"/>
      <c r="E255" s="106"/>
      <c r="F255" s="106"/>
    </row>
    <row r="256" spans="1:13" x14ac:dyDescent="0.25">
      <c r="A256" s="122"/>
      <c r="B256" s="122"/>
      <c r="C256" s="122"/>
      <c r="D256" s="122"/>
      <c r="E256" s="122"/>
      <c r="F256" s="122"/>
    </row>
    <row r="257" spans="1:13" x14ac:dyDescent="0.25">
      <c r="A257" s="55"/>
      <c r="B257" s="55"/>
      <c r="C257" s="55"/>
      <c r="D257" s="55"/>
      <c r="E257" s="55"/>
      <c r="F257" s="55"/>
    </row>
    <row r="258" spans="1:13" x14ac:dyDescent="0.25">
      <c r="A258" s="125" t="s">
        <v>107</v>
      </c>
      <c r="B258" s="106"/>
      <c r="C258" s="106"/>
      <c r="D258" s="106"/>
      <c r="E258" s="106"/>
      <c r="F258" s="106"/>
      <c r="G258" s="45"/>
      <c r="H258" s="45"/>
      <c r="I258" s="45"/>
      <c r="J258" s="45"/>
      <c r="K258" s="45"/>
      <c r="L258" s="45"/>
      <c r="M258" s="45"/>
    </row>
    <row r="259" spans="1:13" x14ac:dyDescent="0.25">
      <c r="A259" s="106"/>
      <c r="B259" s="106"/>
      <c r="C259" s="106"/>
      <c r="D259" s="106"/>
      <c r="E259" s="106"/>
      <c r="F259" s="106"/>
      <c r="G259" s="45"/>
      <c r="H259" s="45"/>
      <c r="I259" s="45"/>
      <c r="J259" s="45"/>
      <c r="K259" s="45"/>
      <c r="L259" s="45"/>
      <c r="M259" s="45"/>
    </row>
    <row r="260" spans="1:13" x14ac:dyDescent="0.25">
      <c r="A260" s="124"/>
      <c r="B260" s="124"/>
      <c r="C260" s="124"/>
      <c r="D260" s="124"/>
      <c r="E260" s="124"/>
      <c r="F260" s="124"/>
      <c r="G260" s="45"/>
      <c r="H260" s="45"/>
      <c r="I260" s="45"/>
      <c r="J260" s="45"/>
      <c r="K260" s="45"/>
      <c r="L260" s="45"/>
      <c r="M260" s="45"/>
    </row>
    <row r="261" spans="1:13" x14ac:dyDescent="0.25">
      <c r="A261" s="107"/>
      <c r="B261" s="134"/>
      <c r="C261" s="134"/>
      <c r="D261" s="134"/>
      <c r="E261" s="134"/>
      <c r="F261" s="135"/>
      <c r="G261" s="45"/>
      <c r="H261" s="45"/>
      <c r="I261" s="45"/>
      <c r="J261" s="45"/>
      <c r="K261" s="45"/>
      <c r="L261" s="45"/>
      <c r="M261" s="45"/>
    </row>
    <row r="262" spans="1:13" x14ac:dyDescent="0.25">
      <c r="A262" s="110"/>
      <c r="B262" s="114"/>
      <c r="C262" s="114"/>
      <c r="D262" s="114"/>
      <c r="E262" s="114"/>
      <c r="F262" s="115"/>
      <c r="G262" s="45"/>
      <c r="H262" s="45"/>
      <c r="I262" s="45"/>
      <c r="J262" s="45"/>
      <c r="K262" s="45"/>
      <c r="L262" s="45"/>
      <c r="M262" s="45"/>
    </row>
    <row r="263" spans="1:13" x14ac:dyDescent="0.25">
      <c r="A263" s="113"/>
      <c r="B263" s="114"/>
      <c r="C263" s="114"/>
      <c r="D263" s="114"/>
      <c r="E263" s="114"/>
      <c r="F263" s="115"/>
      <c r="G263" s="45"/>
      <c r="H263" s="45"/>
      <c r="I263" s="45"/>
      <c r="J263" s="45"/>
      <c r="K263" s="45"/>
      <c r="L263" s="45"/>
      <c r="M263" s="45"/>
    </row>
    <row r="264" spans="1:13" x14ac:dyDescent="0.25">
      <c r="A264" s="113"/>
      <c r="B264" s="114"/>
      <c r="C264" s="114"/>
      <c r="D264" s="114"/>
      <c r="E264" s="114"/>
      <c r="F264" s="115"/>
    </row>
    <row r="265" spans="1:13" x14ac:dyDescent="0.25">
      <c r="A265" s="116"/>
      <c r="B265" s="117"/>
      <c r="C265" s="117"/>
      <c r="D265" s="117"/>
      <c r="E265" s="117"/>
      <c r="F265" s="118"/>
    </row>
    <row r="266" spans="1:13" x14ac:dyDescent="0.25">
      <c r="A266" s="133" t="s">
        <v>106</v>
      </c>
      <c r="B266" s="133"/>
      <c r="C266" s="133"/>
      <c r="D266" s="133"/>
      <c r="E266" s="133"/>
      <c r="F266" s="133"/>
    </row>
    <row r="267" spans="1:13" x14ac:dyDescent="0.25">
      <c r="A267" s="106"/>
      <c r="B267" s="106"/>
      <c r="C267" s="106"/>
      <c r="D267" s="106"/>
      <c r="E267" s="106"/>
      <c r="F267" s="106"/>
    </row>
    <row r="268" spans="1:13" x14ac:dyDescent="0.25">
      <c r="A268" s="107"/>
      <c r="B268" s="134"/>
      <c r="C268" s="134"/>
      <c r="D268" s="134"/>
      <c r="E268" s="134"/>
      <c r="F268" s="135"/>
    </row>
    <row r="269" spans="1:13" x14ac:dyDescent="0.25">
      <c r="A269" s="113"/>
      <c r="B269" s="114"/>
      <c r="C269" s="114"/>
      <c r="D269" s="114"/>
      <c r="E269" s="114"/>
      <c r="F269" s="115"/>
    </row>
    <row r="270" spans="1:13" x14ac:dyDescent="0.25">
      <c r="A270" s="116"/>
      <c r="B270" s="117"/>
      <c r="C270" s="117"/>
      <c r="D270" s="117"/>
      <c r="E270" s="117"/>
      <c r="F270" s="118"/>
    </row>
    <row r="271" spans="1:13" ht="14.45" customHeight="1" x14ac:dyDescent="0.25">
      <c r="A271" s="136" t="s">
        <v>123</v>
      </c>
      <c r="B271" s="123"/>
      <c r="C271" s="123"/>
      <c r="D271" s="123"/>
      <c r="E271" s="123"/>
      <c r="F271" s="123"/>
    </row>
    <row r="272" spans="1:13" x14ac:dyDescent="0.25">
      <c r="A272" s="106"/>
      <c r="B272" s="106"/>
      <c r="C272" s="106"/>
      <c r="D272" s="106"/>
      <c r="E272" s="106"/>
      <c r="F272" s="106"/>
    </row>
    <row r="273" spans="1:6" x14ac:dyDescent="0.25">
      <c r="A273" s="107"/>
      <c r="B273" s="134"/>
      <c r="C273" s="134"/>
      <c r="D273" s="134"/>
      <c r="E273" s="134"/>
      <c r="F273" s="135"/>
    </row>
    <row r="274" spans="1:6" x14ac:dyDescent="0.25">
      <c r="A274" s="116"/>
      <c r="B274" s="117"/>
      <c r="C274" s="117"/>
      <c r="D274" s="117"/>
      <c r="E274" s="117"/>
      <c r="F274" s="118"/>
    </row>
  </sheetData>
  <sheetProtection sheet="1" objects="1" scenarios="1"/>
  <mergeCells count="106">
    <mergeCell ref="A266:F267"/>
    <mergeCell ref="A268:F270"/>
    <mergeCell ref="A271:F272"/>
    <mergeCell ref="A273:F274"/>
    <mergeCell ref="A230:F233"/>
    <mergeCell ref="A234:F237"/>
    <mergeCell ref="A243:F253"/>
    <mergeCell ref="A255:F256"/>
    <mergeCell ref="A258:F260"/>
    <mergeCell ref="A261:F265"/>
    <mergeCell ref="A222:F228"/>
    <mergeCell ref="A105:F109"/>
    <mergeCell ref="A115:C115"/>
    <mergeCell ref="A117:F126"/>
    <mergeCell ref="A128:F133"/>
    <mergeCell ref="A162:F166"/>
    <mergeCell ref="A167:F172"/>
    <mergeCell ref="A78:C78"/>
    <mergeCell ref="A79:F91"/>
    <mergeCell ref="A93:F95"/>
    <mergeCell ref="A96:F96"/>
    <mergeCell ref="A99:F101"/>
    <mergeCell ref="A103:F104"/>
    <mergeCell ref="A197:F199"/>
    <mergeCell ref="A200:F205"/>
    <mergeCell ref="A211:C211"/>
    <mergeCell ref="A213:F214"/>
    <mergeCell ref="A216:F220"/>
    <mergeCell ref="A178:C178"/>
    <mergeCell ref="A180:F181"/>
    <mergeCell ref="A183:F184"/>
    <mergeCell ref="A185:F189"/>
    <mergeCell ref="A191:F192"/>
    <mergeCell ref="A193:F196"/>
    <mergeCell ref="A64:C64"/>
    <mergeCell ref="A66:C66"/>
    <mergeCell ref="A67:C67"/>
    <mergeCell ref="A73:C73"/>
    <mergeCell ref="A75:F75"/>
    <mergeCell ref="A77:F77"/>
    <mergeCell ref="B55:D55"/>
    <mergeCell ref="G55:H55"/>
    <mergeCell ref="I55:J55"/>
    <mergeCell ref="I56:J56"/>
    <mergeCell ref="A60:C60"/>
    <mergeCell ref="A62:C62"/>
    <mergeCell ref="B53:D53"/>
    <mergeCell ref="G53:H53"/>
    <mergeCell ref="I53:J53"/>
    <mergeCell ref="B54:D54"/>
    <mergeCell ref="G54:H54"/>
    <mergeCell ref="I54:J54"/>
    <mergeCell ref="B51:D51"/>
    <mergeCell ref="G51:H51"/>
    <mergeCell ref="I51:J51"/>
    <mergeCell ref="B52:D52"/>
    <mergeCell ref="G52:H52"/>
    <mergeCell ref="I52:J52"/>
    <mergeCell ref="B49:D49"/>
    <mergeCell ref="G49:H49"/>
    <mergeCell ref="I49:J49"/>
    <mergeCell ref="B50:D50"/>
    <mergeCell ref="G50:H50"/>
    <mergeCell ref="I50:J50"/>
    <mergeCell ref="B47:D47"/>
    <mergeCell ref="G47:H47"/>
    <mergeCell ref="I47:J47"/>
    <mergeCell ref="B48:D48"/>
    <mergeCell ref="G48:H48"/>
    <mergeCell ref="I48:J48"/>
    <mergeCell ref="B45:D45"/>
    <mergeCell ref="G45:H45"/>
    <mergeCell ref="I45:J45"/>
    <mergeCell ref="B46:D46"/>
    <mergeCell ref="G46:H46"/>
    <mergeCell ref="I46:J46"/>
    <mergeCell ref="B43:D43"/>
    <mergeCell ref="G43:H43"/>
    <mergeCell ref="I43:J43"/>
    <mergeCell ref="B44:D44"/>
    <mergeCell ref="G44:H44"/>
    <mergeCell ref="I44:J44"/>
    <mergeCell ref="B41:D41"/>
    <mergeCell ref="G41:H41"/>
    <mergeCell ref="I41:J41"/>
    <mergeCell ref="B42:D42"/>
    <mergeCell ref="G42:H42"/>
    <mergeCell ref="I42:J42"/>
    <mergeCell ref="A32:C32"/>
    <mergeCell ref="A33:C33"/>
    <mergeCell ref="A34:C34"/>
    <mergeCell ref="B40:D40"/>
    <mergeCell ref="G40:H40"/>
    <mergeCell ref="I40:J40"/>
    <mergeCell ref="A25:C25"/>
    <mergeCell ref="A27:C27"/>
    <mergeCell ref="A28:C28"/>
    <mergeCell ref="A29:C29"/>
    <mergeCell ref="A30:C30"/>
    <mergeCell ref="A31:C31"/>
    <mergeCell ref="A19:C19"/>
    <mergeCell ref="A20:C20"/>
    <mergeCell ref="A21:C21"/>
    <mergeCell ref="A22:C22"/>
    <mergeCell ref="A23:C23"/>
    <mergeCell ref="A24:C24"/>
  </mergeCells>
  <dataValidations count="6">
    <dataValidation type="list" allowBlank="1" showInputMessage="1" showErrorMessage="1" sqref="A211">
      <formula1>$O$210:$O$213</formula1>
    </dataValidation>
    <dataValidation type="list" allowBlank="1" showInputMessage="1" showErrorMessage="1" sqref="A62 A64 A60 A66:A67">
      <formula1>$B$42:$B$54</formula1>
    </dataValidation>
    <dataValidation type="list" allowBlank="1" showInputMessage="1" showErrorMessage="1" sqref="A178:C178">
      <formula1>$O$177:$O$179</formula1>
    </dataValidation>
    <dataValidation type="list" allowBlank="1" showInputMessage="1" showErrorMessage="1" sqref="A73:C73">
      <formula1>$O$72:$O$74</formula1>
    </dataValidation>
    <dataValidation type="list" allowBlank="1" showInputMessage="1" showErrorMessage="1" sqref="B42:B48">
      <formula1>$O$19:$O$32</formula1>
    </dataValidation>
    <dataValidation type="list" allowBlank="1" showInputMessage="1" showErrorMessage="1" sqref="B49:B54">
      <formula1>$O$19:$O$34</formula1>
    </dataValidation>
  </dataValidations>
  <pageMargins left="0.7" right="0.7" top="0.75" bottom="0.75" header="0.3" footer="0.3"/>
  <pageSetup orientation="portrait"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4"/>
  <sheetViews>
    <sheetView zoomScale="90" zoomScaleNormal="90" workbookViewId="0">
      <selection activeCell="L31" sqref="L31"/>
    </sheetView>
  </sheetViews>
  <sheetFormatPr defaultRowHeight="15" x14ac:dyDescent="0.25"/>
  <cols>
    <col min="1" max="1" width="15.7109375" customWidth="1"/>
    <col min="2" max="2" width="9.140625" customWidth="1"/>
    <col min="3" max="3" width="13.28515625" customWidth="1"/>
    <col min="4" max="4" width="18.28515625" customWidth="1"/>
    <col min="5" max="5" width="22.28515625" customWidth="1"/>
    <col min="6" max="6" width="17.5703125" customWidth="1"/>
    <col min="11" max="11" width="18.28515625" customWidth="1"/>
    <col min="12" max="12" width="19.140625" customWidth="1"/>
    <col min="13" max="13" width="25.5703125" customWidth="1"/>
    <col min="14" max="14" width="9.140625" hidden="1" customWidth="1"/>
    <col min="15" max="15" width="33.28515625" hidden="1" customWidth="1"/>
    <col min="16" max="16" width="167.85546875" hidden="1" customWidth="1"/>
    <col min="17" max="17" width="255.7109375" hidden="1" customWidth="1"/>
    <col min="18" max="18" width="9.140625" customWidth="1"/>
    <col min="19" max="19" width="23.28515625" customWidth="1"/>
    <col min="20" max="22" width="9.140625" customWidth="1"/>
  </cols>
  <sheetData>
    <row r="1" spans="1:13" ht="21" x14ac:dyDescent="0.35">
      <c r="A1" s="1" t="s">
        <v>40</v>
      </c>
      <c r="B1" s="2"/>
      <c r="C1" s="2"/>
    </row>
    <row r="2" spans="1:13" ht="18.75" x14ac:dyDescent="0.25">
      <c r="A2" s="3" t="s">
        <v>0</v>
      </c>
      <c r="B2" s="4"/>
      <c r="C2" s="4"/>
    </row>
    <row r="3" spans="1:13" x14ac:dyDescent="0.25">
      <c r="A3" s="5"/>
      <c r="B3" s="6"/>
      <c r="C3" s="6"/>
    </row>
    <row r="4" spans="1:13" x14ac:dyDescent="0.25">
      <c r="A4" s="7" t="s">
        <v>1</v>
      </c>
      <c r="B4" s="8"/>
      <c r="C4" s="9" t="s">
        <v>2</v>
      </c>
    </row>
    <row r="5" spans="1:13" x14ac:dyDescent="0.25">
      <c r="A5" s="5"/>
      <c r="B5" s="10"/>
      <c r="C5" s="9" t="s">
        <v>3</v>
      </c>
    </row>
    <row r="8" spans="1:13" ht="21" hidden="1" x14ac:dyDescent="0.35">
      <c r="A8" s="12" t="s">
        <v>4</v>
      </c>
      <c r="B8" s="12"/>
      <c r="C8" s="12"/>
      <c r="D8" s="12"/>
      <c r="E8" s="12"/>
      <c r="F8" s="12"/>
      <c r="G8" s="12"/>
      <c r="H8" s="12"/>
      <c r="I8" s="12"/>
      <c r="J8" s="12"/>
      <c r="K8" s="12"/>
    </row>
    <row r="9" spans="1:13" hidden="1" x14ac:dyDescent="0.25">
      <c r="A9" s="13" t="s">
        <v>5</v>
      </c>
      <c r="B9" s="13"/>
      <c r="C9" s="13"/>
      <c r="D9" s="13"/>
      <c r="E9" s="13"/>
      <c r="F9" s="13"/>
      <c r="G9" s="13"/>
      <c r="H9" s="13"/>
      <c r="I9" s="13"/>
      <c r="J9" s="13"/>
      <c r="K9" s="13"/>
    </row>
    <row r="10" spans="1:13" hidden="1" x14ac:dyDescent="0.25">
      <c r="A10" t="s">
        <v>36</v>
      </c>
      <c r="B10" s="10">
        <v>18.7</v>
      </c>
      <c r="C10" s="14" t="s">
        <v>8</v>
      </c>
    </row>
    <row r="11" spans="1:13" hidden="1" x14ac:dyDescent="0.25">
      <c r="A11" t="s">
        <v>6</v>
      </c>
      <c r="B11" s="39">
        <v>0.75</v>
      </c>
      <c r="C11" s="14" t="s">
        <v>9</v>
      </c>
    </row>
    <row r="12" spans="1:13" hidden="1" x14ac:dyDescent="0.25"/>
    <row r="13" spans="1:13" hidden="1" x14ac:dyDescent="0.25">
      <c r="A13" s="13" t="s">
        <v>7</v>
      </c>
      <c r="B13" s="13"/>
      <c r="C13" s="13"/>
      <c r="D13" s="13"/>
      <c r="E13" s="13"/>
      <c r="F13" s="13"/>
      <c r="G13" s="13"/>
      <c r="H13" s="13"/>
      <c r="I13" s="13"/>
      <c r="J13" s="13"/>
      <c r="K13" s="13"/>
    </row>
    <row r="14" spans="1:13" hidden="1" x14ac:dyDescent="0.25">
      <c r="A14" t="s">
        <v>37</v>
      </c>
      <c r="B14" s="10">
        <v>68</v>
      </c>
      <c r="C14" s="14" t="s">
        <v>10</v>
      </c>
    </row>
    <row r="15" spans="1:13" hidden="1" x14ac:dyDescent="0.25">
      <c r="A15" t="s">
        <v>6</v>
      </c>
      <c r="B15" s="39">
        <v>0.5</v>
      </c>
      <c r="C15" s="14" t="s">
        <v>11</v>
      </c>
    </row>
    <row r="16" spans="1:13" ht="21" x14ac:dyDescent="0.35">
      <c r="A16" s="12" t="s">
        <v>13</v>
      </c>
      <c r="B16" s="11"/>
      <c r="C16" s="11"/>
      <c r="D16" s="11"/>
      <c r="E16" s="11"/>
      <c r="F16" s="11"/>
      <c r="G16" s="11"/>
      <c r="H16" s="11"/>
      <c r="I16" s="11"/>
      <c r="J16" s="11"/>
      <c r="K16" s="11"/>
      <c r="L16" s="43"/>
      <c r="M16" s="11"/>
    </row>
    <row r="17" spans="1:15" x14ac:dyDescent="0.25">
      <c r="A17" s="42" t="s">
        <v>61</v>
      </c>
      <c r="B17" s="11"/>
      <c r="C17" s="11"/>
      <c r="D17" s="11"/>
      <c r="E17" s="11"/>
      <c r="F17" s="11"/>
      <c r="G17" s="11"/>
      <c r="H17" s="11"/>
      <c r="I17" s="11"/>
      <c r="J17" s="11"/>
      <c r="K17" s="11"/>
      <c r="L17" s="43"/>
      <c r="M17" s="11"/>
    </row>
    <row r="18" spans="1:15" ht="15.75" thickBot="1" x14ac:dyDescent="0.3">
      <c r="A18" s="13" t="s">
        <v>15</v>
      </c>
      <c r="B18" s="13"/>
      <c r="C18" s="13"/>
      <c r="D18" s="32" t="s">
        <v>14</v>
      </c>
      <c r="E18" s="32" t="s">
        <v>16</v>
      </c>
      <c r="F18" s="40"/>
      <c r="G18" s="13"/>
      <c r="H18" s="13"/>
      <c r="I18" s="13"/>
      <c r="J18" s="13"/>
      <c r="K18" s="13"/>
      <c r="L18" s="13"/>
      <c r="M18" s="13"/>
    </row>
    <row r="19" spans="1:15" ht="15.75" thickBot="1" x14ac:dyDescent="0.3">
      <c r="A19" s="74" t="s">
        <v>114</v>
      </c>
      <c r="B19" s="75"/>
      <c r="C19" s="76"/>
      <c r="D19" s="63">
        <v>5</v>
      </c>
      <c r="E19" s="63">
        <v>1.5</v>
      </c>
      <c r="O19" s="25" t="str">
        <f>IF(ISBLANK(A19),"",A19)</f>
        <v>Dow XPS</v>
      </c>
    </row>
    <row r="20" spans="1:15" ht="15.75" thickBot="1" x14ac:dyDescent="0.3">
      <c r="A20" s="74" t="s">
        <v>112</v>
      </c>
      <c r="B20" s="75"/>
      <c r="C20" s="76"/>
      <c r="D20" s="63">
        <v>0.89</v>
      </c>
      <c r="E20" s="63">
        <v>18.25</v>
      </c>
      <c r="G20" s="21" t="s">
        <v>22</v>
      </c>
      <c r="H20" s="22"/>
      <c r="I20" s="22"/>
      <c r="J20" s="23"/>
      <c r="O20" s="26" t="str">
        <f>IF(ISBLANK(A20),"",A20)</f>
        <v>gypsum board</v>
      </c>
    </row>
    <row r="21" spans="1:15" x14ac:dyDescent="0.25">
      <c r="A21" s="74" t="s">
        <v>117</v>
      </c>
      <c r="B21" s="75"/>
      <c r="C21" s="76"/>
      <c r="D21" s="64">
        <v>0.11</v>
      </c>
      <c r="E21" s="64">
        <v>3.2</v>
      </c>
      <c r="G21" s="72">
        <v>3</v>
      </c>
      <c r="H21" s="15" t="s">
        <v>28</v>
      </c>
      <c r="I21" s="15"/>
      <c r="J21" s="16"/>
      <c r="O21" s="26" t="str">
        <f>IF(ISBLANK(A21),"",A21)</f>
        <v>brick</v>
      </c>
    </row>
    <row r="22" spans="1:15" x14ac:dyDescent="0.25">
      <c r="A22" s="74"/>
      <c r="B22" s="75"/>
      <c r="C22" s="76"/>
      <c r="D22" s="63"/>
      <c r="E22" s="63"/>
      <c r="G22" s="73">
        <v>0.5</v>
      </c>
      <c r="H22" s="15" t="s">
        <v>21</v>
      </c>
      <c r="I22" s="15"/>
      <c r="J22" s="16"/>
      <c r="O22" s="26" t="str">
        <f>IF(ISBLANK(A22),"",A22)</f>
        <v/>
      </c>
    </row>
    <row r="23" spans="1:15" x14ac:dyDescent="0.25">
      <c r="A23" s="74"/>
      <c r="B23" s="75"/>
      <c r="C23" s="76"/>
      <c r="D23" s="64"/>
      <c r="E23" s="64"/>
      <c r="G23" s="17"/>
      <c r="H23" s="15"/>
      <c r="I23" s="15"/>
      <c r="J23" s="16"/>
      <c r="O23" s="26" t="str">
        <f t="shared" ref="O23:O34" si="0">IF(ISBLANK(A23),"",A23)</f>
        <v/>
      </c>
    </row>
    <row r="24" spans="1:15" ht="15.75" thickBot="1" x14ac:dyDescent="0.3">
      <c r="A24" s="74"/>
      <c r="B24" s="75"/>
      <c r="C24" s="76"/>
      <c r="D24" s="63"/>
      <c r="E24" s="63"/>
      <c r="G24" s="18">
        <f>G21*G22</f>
        <v>1.5</v>
      </c>
      <c r="H24" s="19" t="s">
        <v>16</v>
      </c>
      <c r="I24" s="19"/>
      <c r="J24" s="20"/>
      <c r="O24" s="26" t="str">
        <f t="shared" si="0"/>
        <v/>
      </c>
    </row>
    <row r="25" spans="1:15" x14ac:dyDescent="0.25">
      <c r="A25" s="74"/>
      <c r="B25" s="75"/>
      <c r="C25" s="76"/>
      <c r="D25" s="64"/>
      <c r="E25" s="64"/>
      <c r="O25" s="26" t="str">
        <f t="shared" si="0"/>
        <v/>
      </c>
    </row>
    <row r="26" spans="1:15" x14ac:dyDescent="0.25">
      <c r="A26" s="13" t="s">
        <v>113</v>
      </c>
      <c r="B26" s="13"/>
      <c r="C26" s="13"/>
      <c r="D26" s="41" t="s">
        <v>17</v>
      </c>
      <c r="E26" s="41" t="s">
        <v>19</v>
      </c>
      <c r="F26" s="13"/>
      <c r="G26" s="13"/>
      <c r="H26" s="13"/>
      <c r="I26" s="13"/>
      <c r="J26" s="13"/>
      <c r="K26" s="13"/>
      <c r="L26" s="13"/>
      <c r="M26" s="13"/>
      <c r="O26" s="26"/>
    </row>
    <row r="27" spans="1:15" ht="15.75" thickBot="1" x14ac:dyDescent="0.3">
      <c r="A27" s="74" t="s">
        <v>23</v>
      </c>
      <c r="B27" s="75"/>
      <c r="C27" s="76"/>
      <c r="D27" s="65">
        <v>0</v>
      </c>
      <c r="E27" s="66">
        <v>10</v>
      </c>
      <c r="O27" s="26" t="str">
        <f t="shared" si="0"/>
        <v>latex paint (2 coats)</v>
      </c>
    </row>
    <row r="28" spans="1:15" ht="15.75" thickBot="1" x14ac:dyDescent="0.3">
      <c r="A28" s="74" t="s">
        <v>120</v>
      </c>
      <c r="B28" s="75"/>
      <c r="C28" s="76"/>
      <c r="D28" s="63">
        <v>1</v>
      </c>
      <c r="E28" s="67">
        <v>20</v>
      </c>
      <c r="G28" s="21" t="s">
        <v>27</v>
      </c>
      <c r="H28" s="22"/>
      <c r="I28" s="22"/>
      <c r="J28" s="23"/>
      <c r="O28" s="26" t="str">
        <f t="shared" si="0"/>
        <v>air space 6"</v>
      </c>
    </row>
    <row r="29" spans="1:15" x14ac:dyDescent="0.25">
      <c r="A29" s="71" t="s">
        <v>115</v>
      </c>
      <c r="B29" s="69"/>
      <c r="C29" s="70"/>
      <c r="D29" s="63">
        <v>0</v>
      </c>
      <c r="E29" s="67">
        <v>60</v>
      </c>
      <c r="G29" s="72">
        <v>120</v>
      </c>
      <c r="H29" s="15" t="s">
        <v>16</v>
      </c>
      <c r="I29" s="15"/>
      <c r="J29" s="16"/>
      <c r="O29" s="26" t="str">
        <f t="shared" si="0"/>
        <v>fiberglass facer</v>
      </c>
    </row>
    <row r="30" spans="1:15" x14ac:dyDescent="0.25">
      <c r="A30" s="71" t="s">
        <v>118</v>
      </c>
      <c r="B30" s="69"/>
      <c r="C30" s="70"/>
      <c r="D30" s="63">
        <v>0</v>
      </c>
      <c r="E30" s="67">
        <v>4.7E-2</v>
      </c>
      <c r="G30" s="73">
        <v>6</v>
      </c>
      <c r="H30" s="15" t="s">
        <v>38</v>
      </c>
      <c r="I30" s="15"/>
      <c r="J30" s="16"/>
      <c r="O30" s="26" t="str">
        <f t="shared" si="0"/>
        <v>Grace Perm-a-Barrier</v>
      </c>
    </row>
    <row r="31" spans="1:15" x14ac:dyDescent="0.25">
      <c r="A31" s="139" t="s">
        <v>119</v>
      </c>
      <c r="B31" s="140"/>
      <c r="C31" s="141"/>
      <c r="D31" s="63">
        <v>1</v>
      </c>
      <c r="E31" s="67">
        <v>60</v>
      </c>
      <c r="G31" s="17"/>
      <c r="H31" s="15"/>
      <c r="I31" s="15"/>
      <c r="J31" s="16"/>
      <c r="O31" s="26" t="str">
        <f t="shared" si="0"/>
        <v>air space 2"</v>
      </c>
    </row>
    <row r="32" spans="1:15" ht="15.75" thickBot="1" x14ac:dyDescent="0.3">
      <c r="A32" s="139"/>
      <c r="B32" s="140"/>
      <c r="C32" s="141"/>
      <c r="D32" s="63"/>
      <c r="E32" s="67"/>
      <c r="G32" s="18">
        <f>G29/G30</f>
        <v>20</v>
      </c>
      <c r="H32" s="19" t="s">
        <v>39</v>
      </c>
      <c r="I32" s="19"/>
      <c r="J32" s="20"/>
      <c r="O32" s="26" t="str">
        <f t="shared" si="0"/>
        <v/>
      </c>
    </row>
    <row r="33" spans="1:21" x14ac:dyDescent="0.25">
      <c r="A33" s="77" t="s">
        <v>12</v>
      </c>
      <c r="B33" s="87"/>
      <c r="C33" s="88"/>
      <c r="D33" s="24">
        <v>0.68</v>
      </c>
      <c r="E33" s="28">
        <v>167</v>
      </c>
      <c r="O33" s="26" t="str">
        <f t="shared" si="0"/>
        <v>inside air film</v>
      </c>
    </row>
    <row r="34" spans="1:21" ht="15.75" thickBot="1" x14ac:dyDescent="0.3">
      <c r="A34" s="77" t="s">
        <v>18</v>
      </c>
      <c r="B34" s="87"/>
      <c r="C34" s="88"/>
      <c r="D34" s="29">
        <v>0.17</v>
      </c>
      <c r="E34" s="30">
        <v>1000</v>
      </c>
      <c r="O34" s="26" t="str">
        <f t="shared" si="0"/>
        <v>outside air film</v>
      </c>
    </row>
    <row r="35" spans="1:21" x14ac:dyDescent="0.25">
      <c r="A35" s="14" t="s">
        <v>29</v>
      </c>
      <c r="O35" s="27"/>
    </row>
    <row r="36" spans="1:21" x14ac:dyDescent="0.25">
      <c r="A36" s="14" t="s">
        <v>20</v>
      </c>
    </row>
    <row r="38" spans="1:21" ht="21" x14ac:dyDescent="0.35">
      <c r="A38" s="12" t="s">
        <v>25</v>
      </c>
      <c r="B38" s="11"/>
      <c r="C38" s="11"/>
      <c r="D38" s="11"/>
      <c r="E38" s="11"/>
      <c r="F38" s="11"/>
      <c r="G38" s="11"/>
      <c r="H38" s="11"/>
      <c r="I38" s="11"/>
      <c r="J38" s="11"/>
      <c r="K38" s="11"/>
      <c r="L38" s="11"/>
      <c r="M38" s="11"/>
    </row>
    <row r="39" spans="1:21" x14ac:dyDescent="0.25">
      <c r="A39" s="42" t="s">
        <v>41</v>
      </c>
      <c r="B39" s="11"/>
      <c r="C39" s="11"/>
      <c r="D39" s="11"/>
      <c r="E39" s="11"/>
      <c r="F39" s="11"/>
      <c r="G39" s="11"/>
      <c r="H39" s="11"/>
      <c r="I39" s="11"/>
      <c r="J39" s="11"/>
      <c r="K39" s="11"/>
      <c r="L39" s="11"/>
      <c r="M39" s="11"/>
    </row>
    <row r="40" spans="1:21" x14ac:dyDescent="0.25">
      <c r="A40" s="13" t="s">
        <v>32</v>
      </c>
      <c r="B40" s="89" t="s">
        <v>24</v>
      </c>
      <c r="C40" s="90"/>
      <c r="D40" s="90"/>
      <c r="E40" s="32" t="s">
        <v>33</v>
      </c>
      <c r="F40" s="32" t="s">
        <v>31</v>
      </c>
      <c r="G40" s="91" t="s">
        <v>46</v>
      </c>
      <c r="H40" s="92"/>
      <c r="I40" s="93" t="s">
        <v>30</v>
      </c>
      <c r="J40" s="90"/>
      <c r="K40" s="37" t="s">
        <v>46</v>
      </c>
      <c r="L40" s="13" t="s">
        <v>47</v>
      </c>
      <c r="M40" s="13"/>
      <c r="R40" s="15"/>
      <c r="S40" s="15"/>
      <c r="T40" s="15"/>
      <c r="U40" s="15"/>
    </row>
    <row r="41" spans="1:21" x14ac:dyDescent="0.25">
      <c r="A41" s="31">
        <v>1</v>
      </c>
      <c r="B41" s="77" t="s">
        <v>12</v>
      </c>
      <c r="C41" s="78"/>
      <c r="D41" s="79"/>
      <c r="E41" s="28">
        <v>0</v>
      </c>
      <c r="F41" s="34">
        <f>$D$33</f>
        <v>0.68</v>
      </c>
      <c r="G41" s="80">
        <f>F41/$F$56</f>
        <v>3.5047030021904388E-2</v>
      </c>
      <c r="H41" s="80">
        <f t="shared" ref="H41:H55" si="1">SUMIF(H26:H40,"&lt;&gt;#N/A")</f>
        <v>0</v>
      </c>
      <c r="I41" s="81">
        <f>1/$E$33</f>
        <v>5.9880239520958087E-3</v>
      </c>
      <c r="J41" s="82"/>
      <c r="K41" s="44">
        <f>I41/$I$56</f>
        <v>2.4143235953888391E-4</v>
      </c>
      <c r="L41" s="46">
        <f t="shared" ref="L41:L55" si="2">1/I41</f>
        <v>167</v>
      </c>
      <c r="M41" s="24" t="str">
        <f>IF(L41&lt;0.1,"impermeable (class 1)",IF(AND(L41&gt;0.1, L41&lt;1),"semi-impermeable (class 2)",IF(AND(L41&lt;10, L41&gt;1), "semi-permeable (class 3)", "permeable")))</f>
        <v>permeable</v>
      </c>
      <c r="R41" s="15"/>
      <c r="S41" s="15"/>
      <c r="T41" s="15"/>
      <c r="U41" s="15"/>
    </row>
    <row r="42" spans="1:21" x14ac:dyDescent="0.25">
      <c r="A42" s="31">
        <v>2</v>
      </c>
      <c r="B42" s="83" t="s">
        <v>23</v>
      </c>
      <c r="C42" s="84"/>
      <c r="D42" s="85"/>
      <c r="E42" s="67">
        <v>0</v>
      </c>
      <c r="F42" s="35">
        <f t="shared" ref="F42:F54" si="3">IF(ISERROR(VLOOKUP(B42,$A$19:$E$25,4,FALSE)),VLOOKUP(B42,$A$27:$E$34,4,FALSE),E42*VLOOKUP(B42,$A$19:$E$25,4,FALSE))</f>
        <v>0</v>
      </c>
      <c r="G42" s="80">
        <f t="shared" ref="G42:G55" si="4">F42/$F$56</f>
        <v>0</v>
      </c>
      <c r="H42" s="80">
        <f t="shared" si="1"/>
        <v>0</v>
      </c>
      <c r="I42" s="81">
        <f t="shared" ref="I42:I54" si="5">1/IF(ISERROR(VLOOKUP(B42,$A$19:$E$25,5,FALSE)),VLOOKUP(B42,$A$27:$E$34,5,FALSE),1/E42*VLOOKUP(B42,$A$19:$E$25,5,FALSE))</f>
        <v>0.1</v>
      </c>
      <c r="J42" s="82"/>
      <c r="K42" s="44">
        <f t="shared" ref="K42:K55" si="6">I42/$I$56</f>
        <v>4.031920404299361E-3</v>
      </c>
      <c r="L42" s="46">
        <f t="shared" si="2"/>
        <v>10</v>
      </c>
      <c r="M42" s="24" t="str">
        <f t="shared" ref="M42:M55" si="7">IF(L42&lt;0.1,"impermeable (class 1)",IF(AND(L42&gt;0.1, L42&lt;1),"semi-impermeable (class 2)",IF(AND(L42&lt;10, L42&gt;1), "semi-permeable (class 3)", "permeable")))</f>
        <v>permeable</v>
      </c>
      <c r="R42" s="15"/>
      <c r="S42" s="15"/>
      <c r="T42" s="15"/>
      <c r="U42" s="15"/>
    </row>
    <row r="43" spans="1:21" x14ac:dyDescent="0.25">
      <c r="A43" s="31">
        <v>3</v>
      </c>
      <c r="B43" s="74" t="s">
        <v>112</v>
      </c>
      <c r="C43" s="94"/>
      <c r="D43" s="95"/>
      <c r="E43" s="67">
        <v>0.625</v>
      </c>
      <c r="F43" s="35">
        <f t="shared" si="3"/>
        <v>0.55625000000000002</v>
      </c>
      <c r="G43" s="80">
        <f t="shared" si="4"/>
        <v>2.8668985955418114E-2</v>
      </c>
      <c r="H43" s="80">
        <f t="shared" si="1"/>
        <v>0</v>
      </c>
      <c r="I43" s="81">
        <f t="shared" si="5"/>
        <v>3.4246575342465752E-2</v>
      </c>
      <c r="J43" s="82"/>
      <c r="K43" s="44">
        <f t="shared" si="6"/>
        <v>1.3807946590066304E-3</v>
      </c>
      <c r="L43" s="47">
        <f t="shared" si="2"/>
        <v>29.200000000000003</v>
      </c>
      <c r="M43" s="24" t="str">
        <f t="shared" si="7"/>
        <v>permeable</v>
      </c>
      <c r="R43" s="15"/>
      <c r="S43" s="15"/>
      <c r="T43" s="15"/>
      <c r="U43" s="15"/>
    </row>
    <row r="44" spans="1:21" x14ac:dyDescent="0.25">
      <c r="A44" s="31">
        <v>4</v>
      </c>
      <c r="B44" s="83" t="s">
        <v>120</v>
      </c>
      <c r="C44" s="84"/>
      <c r="D44" s="85"/>
      <c r="E44" s="67">
        <v>6</v>
      </c>
      <c r="F44" s="35">
        <f t="shared" si="3"/>
        <v>1</v>
      </c>
      <c r="G44" s="80">
        <f t="shared" si="4"/>
        <v>5.1539750032212332E-2</v>
      </c>
      <c r="H44" s="80">
        <f t="shared" si="1"/>
        <v>0</v>
      </c>
      <c r="I44" s="81">
        <f t="shared" si="5"/>
        <v>0.05</v>
      </c>
      <c r="J44" s="82"/>
      <c r="K44" s="44">
        <f t="shared" si="6"/>
        <v>2.0159602021496805E-3</v>
      </c>
      <c r="L44" s="46">
        <f t="shared" si="2"/>
        <v>20</v>
      </c>
      <c r="M44" s="24" t="str">
        <f t="shared" si="7"/>
        <v>permeable</v>
      </c>
      <c r="R44" s="15"/>
      <c r="S44" s="15"/>
      <c r="T44" s="15"/>
      <c r="U44" s="15"/>
    </row>
    <row r="45" spans="1:21" x14ac:dyDescent="0.25">
      <c r="A45" s="31">
        <v>5</v>
      </c>
      <c r="B45" s="74" t="s">
        <v>115</v>
      </c>
      <c r="C45" s="94"/>
      <c r="D45" s="95"/>
      <c r="E45" s="67">
        <v>0</v>
      </c>
      <c r="F45" s="35">
        <f t="shared" si="3"/>
        <v>0</v>
      </c>
      <c r="G45" s="80">
        <f t="shared" si="4"/>
        <v>0</v>
      </c>
      <c r="H45" s="80">
        <f t="shared" si="1"/>
        <v>0</v>
      </c>
      <c r="I45" s="81">
        <f t="shared" si="5"/>
        <v>1.6666666666666666E-2</v>
      </c>
      <c r="J45" s="82"/>
      <c r="K45" s="44">
        <f t="shared" si="6"/>
        <v>6.7198673404989353E-4</v>
      </c>
      <c r="L45" s="46">
        <f t="shared" si="2"/>
        <v>60</v>
      </c>
      <c r="M45" s="24" t="str">
        <f t="shared" si="7"/>
        <v>permeable</v>
      </c>
      <c r="R45" s="15"/>
      <c r="S45" s="15"/>
      <c r="T45" s="15"/>
      <c r="U45" s="15"/>
    </row>
    <row r="46" spans="1:21" x14ac:dyDescent="0.25">
      <c r="A46" s="31">
        <v>6</v>
      </c>
      <c r="B46" s="96" t="s">
        <v>112</v>
      </c>
      <c r="C46" s="97"/>
      <c r="D46" s="98"/>
      <c r="E46" s="67">
        <v>0.625</v>
      </c>
      <c r="F46" s="35">
        <f t="shared" si="3"/>
        <v>0.55625000000000002</v>
      </c>
      <c r="G46" s="80">
        <f t="shared" si="4"/>
        <v>2.8668985955418114E-2</v>
      </c>
      <c r="H46" s="80">
        <f t="shared" si="1"/>
        <v>0</v>
      </c>
      <c r="I46" s="81">
        <f t="shared" si="5"/>
        <v>3.4246575342465752E-2</v>
      </c>
      <c r="J46" s="82"/>
      <c r="K46" s="44">
        <f t="shared" si="6"/>
        <v>1.3807946590066304E-3</v>
      </c>
      <c r="L46" s="46">
        <f t="shared" si="2"/>
        <v>29.200000000000003</v>
      </c>
      <c r="M46" s="24" t="str">
        <f t="shared" si="7"/>
        <v>permeable</v>
      </c>
      <c r="R46" s="15"/>
      <c r="S46" s="15"/>
      <c r="T46" s="15"/>
      <c r="U46" s="15"/>
    </row>
    <row r="47" spans="1:21" x14ac:dyDescent="0.25">
      <c r="A47" s="31">
        <v>7</v>
      </c>
      <c r="B47" s="74" t="s">
        <v>115</v>
      </c>
      <c r="C47" s="94"/>
      <c r="D47" s="95"/>
      <c r="E47" s="67">
        <v>0</v>
      </c>
      <c r="F47" s="35">
        <f t="shared" si="3"/>
        <v>0</v>
      </c>
      <c r="G47" s="80">
        <f t="shared" si="4"/>
        <v>0</v>
      </c>
      <c r="H47" s="80">
        <f t="shared" si="1"/>
        <v>0</v>
      </c>
      <c r="I47" s="81">
        <f t="shared" si="5"/>
        <v>1.6666666666666666E-2</v>
      </c>
      <c r="J47" s="82"/>
      <c r="K47" s="44">
        <f t="shared" si="6"/>
        <v>6.7198673404989353E-4</v>
      </c>
      <c r="L47" s="47">
        <f t="shared" si="2"/>
        <v>60</v>
      </c>
      <c r="M47" s="24" t="str">
        <f t="shared" si="7"/>
        <v>permeable</v>
      </c>
      <c r="R47" s="15"/>
      <c r="S47" s="15"/>
      <c r="T47" s="15"/>
      <c r="U47" s="15"/>
    </row>
    <row r="48" spans="1:21" x14ac:dyDescent="0.25">
      <c r="A48" s="31">
        <v>8</v>
      </c>
      <c r="B48" s="83" t="s">
        <v>118</v>
      </c>
      <c r="C48" s="84"/>
      <c r="D48" s="85"/>
      <c r="E48" s="67">
        <v>0</v>
      </c>
      <c r="F48" s="35">
        <f t="shared" si="3"/>
        <v>0</v>
      </c>
      <c r="G48" s="80">
        <f t="shared" si="4"/>
        <v>0</v>
      </c>
      <c r="H48" s="80">
        <f t="shared" si="1"/>
        <v>0</v>
      </c>
      <c r="I48" s="81">
        <f t="shared" si="5"/>
        <v>21.276595744680851</v>
      </c>
      <c r="J48" s="82"/>
      <c r="K48" s="44">
        <f t="shared" si="6"/>
        <v>0.85785540517007686</v>
      </c>
      <c r="L48" s="48">
        <f t="shared" si="2"/>
        <v>4.7E-2</v>
      </c>
      <c r="M48" s="24" t="str">
        <f t="shared" si="7"/>
        <v>impermeable (class 1)</v>
      </c>
      <c r="R48" s="15"/>
      <c r="S48" s="15"/>
      <c r="T48" s="15"/>
      <c r="U48" s="15"/>
    </row>
    <row r="49" spans="1:21" x14ac:dyDescent="0.25">
      <c r="A49" s="31">
        <v>9</v>
      </c>
      <c r="B49" s="96" t="s">
        <v>114</v>
      </c>
      <c r="C49" s="97"/>
      <c r="D49" s="98"/>
      <c r="E49" s="67">
        <v>3</v>
      </c>
      <c r="F49" s="35">
        <f t="shared" si="3"/>
        <v>15</v>
      </c>
      <c r="G49" s="80">
        <f t="shared" si="4"/>
        <v>0.77309625048318498</v>
      </c>
      <c r="H49" s="80">
        <f t="shared" si="1"/>
        <v>0</v>
      </c>
      <c r="I49" s="81">
        <f t="shared" si="5"/>
        <v>2</v>
      </c>
      <c r="J49" s="82"/>
      <c r="K49" s="44">
        <f t="shared" si="6"/>
        <v>8.0638408085987226E-2</v>
      </c>
      <c r="L49" s="48">
        <f t="shared" si="2"/>
        <v>0.5</v>
      </c>
      <c r="M49" s="24" t="str">
        <f t="shared" si="7"/>
        <v>semi-impermeable (class 2)</v>
      </c>
      <c r="R49" s="15"/>
      <c r="S49" s="15"/>
      <c r="T49" s="15"/>
      <c r="U49" s="15"/>
    </row>
    <row r="50" spans="1:21" x14ac:dyDescent="0.25">
      <c r="A50" s="31">
        <v>10</v>
      </c>
      <c r="B50" s="74" t="s">
        <v>119</v>
      </c>
      <c r="C50" s="94"/>
      <c r="D50" s="95"/>
      <c r="E50" s="67">
        <v>2</v>
      </c>
      <c r="F50" s="35">
        <f t="shared" si="3"/>
        <v>1</v>
      </c>
      <c r="G50" s="80">
        <f t="shared" si="4"/>
        <v>5.1539750032212332E-2</v>
      </c>
      <c r="H50" s="80">
        <f t="shared" si="1"/>
        <v>0</v>
      </c>
      <c r="I50" s="81">
        <f t="shared" si="5"/>
        <v>1.6666666666666666E-2</v>
      </c>
      <c r="J50" s="82"/>
      <c r="K50" s="44">
        <f t="shared" si="6"/>
        <v>6.7198673404989353E-4</v>
      </c>
      <c r="L50" s="46">
        <f t="shared" si="2"/>
        <v>60</v>
      </c>
      <c r="M50" s="24" t="str">
        <f t="shared" si="7"/>
        <v>permeable</v>
      </c>
      <c r="R50" s="15"/>
      <c r="S50" s="15"/>
      <c r="T50" s="15"/>
      <c r="U50" s="15"/>
    </row>
    <row r="51" spans="1:21" x14ac:dyDescent="0.25">
      <c r="A51" s="31">
        <v>11</v>
      </c>
      <c r="B51" s="74" t="s">
        <v>117</v>
      </c>
      <c r="C51" s="94"/>
      <c r="D51" s="95"/>
      <c r="E51" s="67">
        <v>4</v>
      </c>
      <c r="F51" s="35">
        <f t="shared" si="3"/>
        <v>0.44</v>
      </c>
      <c r="G51" s="80">
        <f t="shared" si="4"/>
        <v>2.2677490014173428E-2</v>
      </c>
      <c r="H51" s="80">
        <f t="shared" si="1"/>
        <v>0</v>
      </c>
      <c r="I51" s="81">
        <f t="shared" si="5"/>
        <v>1.25</v>
      </c>
      <c r="J51" s="82"/>
      <c r="K51" s="44">
        <f t="shared" si="6"/>
        <v>5.0399005053742015E-2</v>
      </c>
      <c r="L51" s="47">
        <f t="shared" si="2"/>
        <v>0.8</v>
      </c>
      <c r="M51" s="24" t="str">
        <f t="shared" si="7"/>
        <v>semi-impermeable (class 2)</v>
      </c>
      <c r="R51" s="15"/>
      <c r="S51" s="15"/>
      <c r="T51" s="15"/>
      <c r="U51" s="15"/>
    </row>
    <row r="52" spans="1:21" x14ac:dyDescent="0.25">
      <c r="A52" s="31">
        <v>12</v>
      </c>
      <c r="B52" s="96"/>
      <c r="C52" s="97"/>
      <c r="D52" s="98"/>
      <c r="E52" s="67">
        <v>0</v>
      </c>
      <c r="F52" s="35" t="e">
        <f t="shared" si="3"/>
        <v>#N/A</v>
      </c>
      <c r="G52" s="80" t="e">
        <f t="shared" si="4"/>
        <v>#N/A</v>
      </c>
      <c r="H52" s="80">
        <f t="shared" si="1"/>
        <v>0</v>
      </c>
      <c r="I52" s="81" t="e">
        <f t="shared" si="5"/>
        <v>#N/A</v>
      </c>
      <c r="J52" s="82"/>
      <c r="K52" s="44" t="e">
        <f t="shared" si="6"/>
        <v>#N/A</v>
      </c>
      <c r="L52" s="46" t="e">
        <f t="shared" si="2"/>
        <v>#N/A</v>
      </c>
      <c r="M52" s="24" t="e">
        <f t="shared" si="7"/>
        <v>#N/A</v>
      </c>
      <c r="R52" s="15"/>
      <c r="S52" s="15"/>
      <c r="T52" s="15"/>
      <c r="U52" s="15"/>
    </row>
    <row r="53" spans="1:21" x14ac:dyDescent="0.25">
      <c r="A53" s="31">
        <v>13</v>
      </c>
      <c r="B53" s="74"/>
      <c r="C53" s="94"/>
      <c r="D53" s="95"/>
      <c r="E53" s="67"/>
      <c r="F53" s="35" t="e">
        <f t="shared" si="3"/>
        <v>#N/A</v>
      </c>
      <c r="G53" s="80" t="e">
        <f t="shared" si="4"/>
        <v>#N/A</v>
      </c>
      <c r="H53" s="80">
        <f t="shared" si="1"/>
        <v>0</v>
      </c>
      <c r="I53" s="81" t="e">
        <f t="shared" si="5"/>
        <v>#N/A</v>
      </c>
      <c r="J53" s="82"/>
      <c r="K53" s="44" t="e">
        <f t="shared" si="6"/>
        <v>#N/A</v>
      </c>
      <c r="L53" s="47" t="e">
        <f t="shared" si="2"/>
        <v>#N/A</v>
      </c>
      <c r="M53" s="24" t="e">
        <f t="shared" si="7"/>
        <v>#N/A</v>
      </c>
      <c r="R53" s="15"/>
      <c r="S53" s="15"/>
      <c r="T53" s="15"/>
      <c r="U53" s="15"/>
    </row>
    <row r="54" spans="1:21" x14ac:dyDescent="0.25">
      <c r="A54" s="31">
        <v>14</v>
      </c>
      <c r="B54" s="74"/>
      <c r="C54" s="94"/>
      <c r="D54" s="95"/>
      <c r="E54" s="67"/>
      <c r="F54" s="35" t="e">
        <f t="shared" si="3"/>
        <v>#N/A</v>
      </c>
      <c r="G54" s="80" t="e">
        <f t="shared" si="4"/>
        <v>#N/A</v>
      </c>
      <c r="H54" s="80">
        <f t="shared" si="1"/>
        <v>0</v>
      </c>
      <c r="I54" s="81" t="e">
        <f t="shared" si="5"/>
        <v>#N/A</v>
      </c>
      <c r="J54" s="82"/>
      <c r="K54" s="44" t="e">
        <f t="shared" si="6"/>
        <v>#N/A</v>
      </c>
      <c r="L54" s="46" t="e">
        <f t="shared" si="2"/>
        <v>#N/A</v>
      </c>
      <c r="M54" s="24" t="e">
        <f t="shared" si="7"/>
        <v>#N/A</v>
      </c>
      <c r="R54" s="15"/>
      <c r="S54" s="15"/>
      <c r="T54" s="15"/>
      <c r="U54" s="15"/>
    </row>
    <row r="55" spans="1:21" ht="15.75" thickBot="1" x14ac:dyDescent="0.3">
      <c r="A55" s="31">
        <v>15</v>
      </c>
      <c r="B55" s="77" t="s">
        <v>18</v>
      </c>
      <c r="C55" s="78"/>
      <c r="D55" s="79"/>
      <c r="E55" s="28">
        <v>0</v>
      </c>
      <c r="F55" s="36">
        <f>$D$34</f>
        <v>0.17</v>
      </c>
      <c r="G55" s="80">
        <f t="shared" si="4"/>
        <v>8.761757505476097E-3</v>
      </c>
      <c r="H55" s="80">
        <f t="shared" si="1"/>
        <v>0</v>
      </c>
      <c r="I55" s="102">
        <f>1/$E$34</f>
        <v>1E-3</v>
      </c>
      <c r="J55" s="103"/>
      <c r="K55" s="44">
        <f t="shared" si="6"/>
        <v>4.0319204042993613E-5</v>
      </c>
      <c r="L55" s="29">
        <f t="shared" si="2"/>
        <v>1000</v>
      </c>
      <c r="M55" s="24" t="str">
        <f t="shared" si="7"/>
        <v>permeable</v>
      </c>
      <c r="R55" s="15" t="str">
        <f t="shared" ref="R55" si="8">IF(AND(B55&gt;0,S54&lt;&gt;""),A55,IF(OR(S54="outside air film",S54=""),"",$A$55))</f>
        <v/>
      </c>
      <c r="S55" s="15" t="str">
        <f t="shared" ref="S55" si="9">IF(AND(B55&gt;0,S54&lt;&gt;""),B55,IF(OR(S54="outside air film",S54=""),"",$B$55))</f>
        <v/>
      </c>
      <c r="T55" s="15"/>
      <c r="U55" s="15"/>
    </row>
    <row r="56" spans="1:21" ht="15.75" thickBot="1" x14ac:dyDescent="0.3">
      <c r="A56" s="14" t="s">
        <v>26</v>
      </c>
      <c r="F56" s="33">
        <f>SUMIF(F41:F55,"&lt;&gt;#N/A")</f>
        <v>19.402500000000003</v>
      </c>
      <c r="G56" t="s">
        <v>35</v>
      </c>
      <c r="I56" s="104">
        <f t="shared" ref="I56:J56" si="10">SUMIF(I41:I55,"&lt;&gt;#N/A")</f>
        <v>24.80207691931788</v>
      </c>
      <c r="J56" s="105">
        <f t="shared" si="10"/>
        <v>0</v>
      </c>
      <c r="K56" s="38" t="s">
        <v>35</v>
      </c>
    </row>
    <row r="57" spans="1:21" x14ac:dyDescent="0.25">
      <c r="A57" s="14" t="s">
        <v>34</v>
      </c>
    </row>
    <row r="58" spans="1:21" x14ac:dyDescent="0.25">
      <c r="A58" s="14"/>
    </row>
    <row r="59" spans="1:21" x14ac:dyDescent="0.25">
      <c r="A59" t="s">
        <v>101</v>
      </c>
    </row>
    <row r="60" spans="1:21" x14ac:dyDescent="0.25">
      <c r="A60" s="74" t="s">
        <v>118</v>
      </c>
      <c r="B60" s="75"/>
      <c r="C60" s="76"/>
    </row>
    <row r="61" spans="1:21" x14ac:dyDescent="0.25">
      <c r="A61" t="s">
        <v>100</v>
      </c>
    </row>
    <row r="62" spans="1:21" x14ac:dyDescent="0.25">
      <c r="A62" s="74" t="s">
        <v>118</v>
      </c>
      <c r="B62" s="75"/>
      <c r="C62" s="76"/>
    </row>
    <row r="63" spans="1:21" x14ac:dyDescent="0.25">
      <c r="A63" s="51" t="s">
        <v>99</v>
      </c>
    </row>
    <row r="64" spans="1:21" x14ac:dyDescent="0.25">
      <c r="A64" s="74" t="s">
        <v>118</v>
      </c>
      <c r="B64" s="94"/>
      <c r="C64" s="95"/>
    </row>
    <row r="65" spans="1:17" x14ac:dyDescent="0.25">
      <c r="A65" s="50" t="s">
        <v>98</v>
      </c>
      <c r="B65" s="60"/>
      <c r="C65" s="60"/>
    </row>
    <row r="66" spans="1:17" x14ac:dyDescent="0.25">
      <c r="A66" s="74" t="s">
        <v>114</v>
      </c>
      <c r="B66" s="94"/>
      <c r="C66" s="95"/>
    </row>
    <row r="67" spans="1:17" x14ac:dyDescent="0.25">
      <c r="A67" s="74"/>
      <c r="B67" s="94"/>
      <c r="C67" s="95"/>
    </row>
    <row r="68" spans="1:17" x14ac:dyDescent="0.25">
      <c r="A68" s="50"/>
      <c r="B68" s="60"/>
      <c r="C68" s="60"/>
    </row>
    <row r="70" spans="1:17" ht="21" x14ac:dyDescent="0.35">
      <c r="A70" s="12" t="s">
        <v>42</v>
      </c>
      <c r="B70" s="11"/>
      <c r="C70" s="11"/>
      <c r="D70" s="11"/>
      <c r="E70" s="11"/>
      <c r="F70" s="11"/>
      <c r="G70" s="11"/>
      <c r="H70" s="11"/>
      <c r="I70" s="11"/>
      <c r="J70" s="11"/>
      <c r="K70" s="11"/>
      <c r="L70" s="11"/>
      <c r="M70" s="11"/>
    </row>
    <row r="71" spans="1:17" x14ac:dyDescent="0.25">
      <c r="A71" s="42" t="s">
        <v>43</v>
      </c>
      <c r="B71" s="11"/>
      <c r="C71" s="11"/>
      <c r="D71" s="11"/>
      <c r="E71" s="11"/>
      <c r="F71" s="11"/>
      <c r="G71" s="11"/>
      <c r="H71" s="11"/>
      <c r="I71" s="11"/>
      <c r="J71" s="11"/>
      <c r="K71" s="11"/>
      <c r="L71" s="11"/>
      <c r="M71" s="11"/>
    </row>
    <row r="72" spans="1:17" x14ac:dyDescent="0.25">
      <c r="A72" s="13" t="s">
        <v>51</v>
      </c>
      <c r="B72" s="13"/>
      <c r="C72" s="13"/>
      <c r="D72" s="13"/>
      <c r="E72" s="13"/>
      <c r="F72" s="13"/>
      <c r="G72" s="13"/>
      <c r="H72" s="13"/>
      <c r="I72" s="13"/>
      <c r="J72" s="13"/>
      <c r="K72" s="13"/>
      <c r="L72" s="13"/>
      <c r="M72" s="13"/>
      <c r="O72" t="s">
        <v>48</v>
      </c>
      <c r="P72" t="s">
        <v>62</v>
      </c>
      <c r="Q72" t="s">
        <v>54</v>
      </c>
    </row>
    <row r="73" spans="1:17" x14ac:dyDescent="0.25">
      <c r="A73" s="74" t="s">
        <v>49</v>
      </c>
      <c r="B73" s="75"/>
      <c r="C73" s="76"/>
      <c r="O73" t="s">
        <v>49</v>
      </c>
      <c r="P73" t="s">
        <v>85</v>
      </c>
      <c r="Q73" t="s">
        <v>87</v>
      </c>
    </row>
    <row r="74" spans="1:17" x14ac:dyDescent="0.25">
      <c r="A74" t="s">
        <v>52</v>
      </c>
      <c r="O74" t="s">
        <v>50</v>
      </c>
      <c r="P74" t="s">
        <v>86</v>
      </c>
      <c r="Q74" t="s">
        <v>55</v>
      </c>
    </row>
    <row r="75" spans="1:17" x14ac:dyDescent="0.25">
      <c r="A75" s="99" t="str">
        <f>IF(A73=O72,P72,IF(A73=O73,P73,IF(A73=O74,P74,"NA")))</f>
        <v>brick or masonry cavity wall, rainscreen systems, vinyl siding, lap siding</v>
      </c>
      <c r="B75" s="99"/>
      <c r="C75" s="99"/>
      <c r="D75" s="99"/>
      <c r="E75" s="100"/>
      <c r="F75" s="100"/>
      <c r="G75" s="45"/>
      <c r="H75" s="45"/>
      <c r="I75" s="45"/>
      <c r="J75" s="45"/>
      <c r="K75" s="45"/>
      <c r="L75" s="45"/>
      <c r="M75" s="45"/>
    </row>
    <row r="76" spans="1:17" x14ac:dyDescent="0.25">
      <c r="A76" t="s">
        <v>53</v>
      </c>
    </row>
    <row r="77" spans="1:17" ht="151.5" customHeight="1" x14ac:dyDescent="0.25">
      <c r="A77" s="101" t="str">
        <f>IF(A73=O72,Q72,IF(A73=O73,Q73,IF(A73=O74,Q74,"NA")))</f>
        <v>A cavity wall (also referred to as a "screened" or "drained" wall system) is considered by many to be the preferred method of construction in most climatic and rainfall zones in the United States. This is due primarily to the pressure-equalization that can be achieved, and the redundancy offered by this type of wall assembly to resist uncontrolled, bulk rainwater penetration.  - Whole Building Design Guide, Wall Systems Introduction</v>
      </c>
      <c r="B77" s="101"/>
      <c r="C77" s="101"/>
      <c r="D77" s="101"/>
      <c r="E77" s="101"/>
      <c r="F77" s="101"/>
    </row>
    <row r="78" spans="1:17" s="45" customFormat="1" ht="15" customHeight="1" x14ac:dyDescent="0.25">
      <c r="A78" s="125" t="s">
        <v>78</v>
      </c>
      <c r="B78" s="125"/>
      <c r="C78" s="125"/>
      <c r="D78" s="62"/>
      <c r="E78" s="62"/>
      <c r="F78" s="62"/>
    </row>
    <row r="79" spans="1:17" s="45" customFormat="1" ht="15" customHeight="1" x14ac:dyDescent="0.25">
      <c r="A79" s="101" t="s">
        <v>111</v>
      </c>
      <c r="B79" s="101"/>
      <c r="C79" s="101"/>
      <c r="D79" s="101"/>
      <c r="E79" s="101"/>
      <c r="F79" s="101"/>
    </row>
    <row r="80" spans="1:17" s="45" customFormat="1" ht="15" customHeight="1" x14ac:dyDescent="0.25">
      <c r="A80" s="101"/>
      <c r="B80" s="101"/>
      <c r="C80" s="101"/>
      <c r="D80" s="101"/>
      <c r="E80" s="101"/>
      <c r="F80" s="101"/>
    </row>
    <row r="81" spans="1:12" s="45" customFormat="1" ht="15" customHeight="1" x14ac:dyDescent="0.25">
      <c r="A81" s="101"/>
      <c r="B81" s="101"/>
      <c r="C81" s="101"/>
      <c r="D81" s="101"/>
      <c r="E81" s="101"/>
      <c r="F81" s="101"/>
    </row>
    <row r="82" spans="1:12" s="45" customFormat="1" ht="15" customHeight="1" x14ac:dyDescent="0.25">
      <c r="A82" s="106"/>
      <c r="B82" s="106"/>
      <c r="C82" s="106"/>
      <c r="D82" s="106"/>
      <c r="E82" s="106"/>
      <c r="F82" s="106"/>
    </row>
    <row r="83" spans="1:12" s="45" customFormat="1" ht="15" customHeight="1" x14ac:dyDescent="0.25">
      <c r="A83" s="106"/>
      <c r="B83" s="106"/>
      <c r="C83" s="106"/>
      <c r="D83" s="106"/>
      <c r="E83" s="106"/>
      <c r="F83" s="106"/>
    </row>
    <row r="84" spans="1:12" s="45" customFormat="1" ht="15" customHeight="1" x14ac:dyDescent="0.25">
      <c r="A84" s="106"/>
      <c r="B84" s="106"/>
      <c r="C84" s="106"/>
      <c r="D84" s="106"/>
      <c r="E84" s="106"/>
      <c r="F84" s="106"/>
    </row>
    <row r="85" spans="1:12" s="45" customFormat="1" ht="15" customHeight="1" x14ac:dyDescent="0.25">
      <c r="A85" s="106"/>
      <c r="B85" s="106"/>
      <c r="C85" s="106"/>
      <c r="D85" s="106"/>
      <c r="E85" s="106"/>
      <c r="F85" s="106"/>
      <c r="L85" t="s">
        <v>88</v>
      </c>
    </row>
    <row r="86" spans="1:12" s="45" customFormat="1" ht="15" customHeight="1" x14ac:dyDescent="0.25">
      <c r="A86" s="106"/>
      <c r="B86" s="106"/>
      <c r="C86" s="106"/>
      <c r="D86" s="106"/>
      <c r="E86" s="106"/>
      <c r="F86" s="106"/>
    </row>
    <row r="87" spans="1:12" s="45" customFormat="1" ht="15" customHeight="1" x14ac:dyDescent="0.25">
      <c r="A87" s="106"/>
      <c r="B87" s="106"/>
      <c r="C87" s="106"/>
      <c r="D87" s="106"/>
      <c r="E87" s="106"/>
      <c r="F87" s="106"/>
    </row>
    <row r="88" spans="1:12" s="45" customFormat="1" ht="15" customHeight="1" x14ac:dyDescent="0.25">
      <c r="A88" s="106"/>
      <c r="B88" s="106"/>
      <c r="C88" s="106"/>
      <c r="D88" s="106"/>
      <c r="E88" s="106"/>
      <c r="F88" s="106"/>
    </row>
    <row r="89" spans="1:12" s="45" customFormat="1" ht="15" customHeight="1" x14ac:dyDescent="0.25">
      <c r="A89" s="106"/>
      <c r="B89" s="106"/>
      <c r="C89" s="106"/>
      <c r="D89" s="106"/>
      <c r="E89" s="106"/>
      <c r="F89" s="106"/>
    </row>
    <row r="90" spans="1:12" s="45" customFormat="1" ht="15" customHeight="1" x14ac:dyDescent="0.25">
      <c r="A90" s="106"/>
      <c r="B90" s="106"/>
      <c r="C90" s="106"/>
      <c r="D90" s="106"/>
      <c r="E90" s="106"/>
      <c r="F90" s="106"/>
    </row>
    <row r="91" spans="1:12" s="45" customFormat="1" ht="15" customHeight="1" x14ac:dyDescent="0.25">
      <c r="A91" s="106"/>
      <c r="B91" s="106"/>
      <c r="C91" s="106"/>
      <c r="D91" s="106"/>
      <c r="E91" s="106"/>
      <c r="F91" s="106"/>
    </row>
    <row r="92" spans="1:12" s="45" customFormat="1" ht="15" customHeight="1" x14ac:dyDescent="0.25">
      <c r="A92" s="62"/>
      <c r="B92" s="62"/>
      <c r="C92" s="62"/>
      <c r="D92" s="62"/>
      <c r="E92" s="62"/>
      <c r="F92" s="62"/>
    </row>
    <row r="93" spans="1:12" s="45" customFormat="1" ht="15" customHeight="1" x14ac:dyDescent="0.25">
      <c r="A93" s="122" t="s">
        <v>108</v>
      </c>
      <c r="B93" s="122"/>
      <c r="C93" s="122"/>
      <c r="D93" s="122"/>
      <c r="E93" s="122"/>
      <c r="F93" s="122"/>
    </row>
    <row r="94" spans="1:12" s="45" customFormat="1" ht="15" customHeight="1" x14ac:dyDescent="0.25">
      <c r="A94" s="122"/>
      <c r="B94" s="122"/>
      <c r="C94" s="122"/>
      <c r="D94" s="122"/>
      <c r="E94" s="122"/>
      <c r="F94" s="122"/>
    </row>
    <row r="95" spans="1:12" x14ac:dyDescent="0.25">
      <c r="A95" s="126"/>
      <c r="B95" s="126"/>
      <c r="C95" s="126"/>
      <c r="D95" s="126"/>
      <c r="E95" s="126"/>
      <c r="F95" s="126"/>
    </row>
    <row r="96" spans="1:12" ht="90" customHeight="1" x14ac:dyDescent="0.25">
      <c r="A96" s="127" t="s">
        <v>116</v>
      </c>
      <c r="B96" s="128"/>
      <c r="C96" s="128"/>
      <c r="D96" s="128"/>
      <c r="E96" s="128"/>
      <c r="F96" s="129"/>
    </row>
    <row r="98" spans="1:13" x14ac:dyDescent="0.25">
      <c r="A98" t="s">
        <v>102</v>
      </c>
    </row>
    <row r="99" spans="1:13" x14ac:dyDescent="0.25">
      <c r="A99" s="107" t="s">
        <v>132</v>
      </c>
      <c r="B99" s="108"/>
      <c r="C99" s="108"/>
      <c r="D99" s="108"/>
      <c r="E99" s="108"/>
      <c r="F99" s="109"/>
    </row>
    <row r="100" spans="1:13" x14ac:dyDescent="0.25">
      <c r="A100" s="110"/>
      <c r="B100" s="111"/>
      <c r="C100" s="111"/>
      <c r="D100" s="111"/>
      <c r="E100" s="111"/>
      <c r="F100" s="112"/>
    </row>
    <row r="101" spans="1:13" x14ac:dyDescent="0.25">
      <c r="A101" s="130"/>
      <c r="B101" s="131"/>
      <c r="C101" s="131"/>
      <c r="D101" s="131"/>
      <c r="E101" s="131"/>
      <c r="F101" s="132"/>
    </row>
    <row r="102" spans="1:13" x14ac:dyDescent="0.25">
      <c r="A102" s="61"/>
      <c r="B102" s="61"/>
      <c r="C102" s="61"/>
      <c r="D102" s="61"/>
      <c r="E102" s="61"/>
      <c r="F102" s="61"/>
    </row>
    <row r="103" spans="1:13" x14ac:dyDescent="0.25">
      <c r="A103" s="122" t="s">
        <v>110</v>
      </c>
      <c r="B103" s="122"/>
      <c r="C103" s="122"/>
      <c r="D103" s="122"/>
      <c r="E103" s="122"/>
      <c r="F103" s="122"/>
    </row>
    <row r="104" spans="1:13" x14ac:dyDescent="0.25">
      <c r="A104" s="126"/>
      <c r="B104" s="126"/>
      <c r="C104" s="126"/>
      <c r="D104" s="126"/>
      <c r="E104" s="126"/>
      <c r="F104" s="126"/>
    </row>
    <row r="105" spans="1:13" x14ac:dyDescent="0.25">
      <c r="A105" s="107" t="s">
        <v>131</v>
      </c>
      <c r="B105" s="108"/>
      <c r="C105" s="108"/>
      <c r="D105" s="108"/>
      <c r="E105" s="108"/>
      <c r="F105" s="109"/>
    </row>
    <row r="106" spans="1:13" x14ac:dyDescent="0.25">
      <c r="A106" s="110"/>
      <c r="B106" s="111"/>
      <c r="C106" s="111"/>
      <c r="D106" s="111"/>
      <c r="E106" s="111"/>
      <c r="F106" s="112"/>
    </row>
    <row r="107" spans="1:13" x14ac:dyDescent="0.25">
      <c r="A107" s="110"/>
      <c r="B107" s="111"/>
      <c r="C107" s="111"/>
      <c r="D107" s="111"/>
      <c r="E107" s="111"/>
      <c r="F107" s="112"/>
    </row>
    <row r="108" spans="1:13" x14ac:dyDescent="0.25">
      <c r="A108" s="113"/>
      <c r="B108" s="114"/>
      <c r="C108" s="114"/>
      <c r="D108" s="114"/>
      <c r="E108" s="114"/>
      <c r="F108" s="115"/>
    </row>
    <row r="109" spans="1:13" x14ac:dyDescent="0.25">
      <c r="A109" s="116"/>
      <c r="B109" s="117"/>
      <c r="C109" s="117"/>
      <c r="D109" s="117"/>
      <c r="E109" s="117"/>
      <c r="F109" s="118"/>
    </row>
    <row r="110" spans="1:13" x14ac:dyDescent="0.25">
      <c r="A110" s="61"/>
      <c r="B110" s="61"/>
      <c r="C110" s="61"/>
      <c r="D110" s="61"/>
      <c r="E110" s="61"/>
      <c r="F110" s="61"/>
    </row>
    <row r="112" spans="1:13" ht="21" x14ac:dyDescent="0.35">
      <c r="A112" s="12" t="s">
        <v>65</v>
      </c>
      <c r="B112" s="11"/>
      <c r="C112" s="11"/>
      <c r="D112" s="11"/>
      <c r="E112" s="11"/>
      <c r="F112" s="11"/>
      <c r="G112" s="11"/>
      <c r="H112" s="11"/>
      <c r="I112" s="11"/>
      <c r="J112" s="11"/>
      <c r="K112" s="11"/>
      <c r="L112" s="11"/>
      <c r="M112" s="11"/>
    </row>
    <row r="113" spans="1:13" x14ac:dyDescent="0.25">
      <c r="A113" s="42" t="s">
        <v>66</v>
      </c>
      <c r="B113" s="11"/>
      <c r="C113" s="11"/>
      <c r="D113" s="11"/>
      <c r="E113" s="11"/>
      <c r="F113" s="11"/>
      <c r="G113" s="11"/>
      <c r="H113" s="11"/>
      <c r="I113" s="11"/>
      <c r="J113" s="11"/>
      <c r="K113" s="11"/>
      <c r="L113" s="11"/>
      <c r="M113" s="11"/>
    </row>
    <row r="114" spans="1:13" x14ac:dyDescent="0.25">
      <c r="A114" s="13" t="s">
        <v>83</v>
      </c>
      <c r="B114" s="13"/>
      <c r="C114" s="13"/>
      <c r="D114" s="13"/>
      <c r="E114" s="13"/>
      <c r="F114" s="13"/>
      <c r="G114" s="13"/>
      <c r="H114" s="13"/>
      <c r="I114" s="13"/>
      <c r="J114" s="13"/>
      <c r="K114" s="13"/>
      <c r="L114" s="13"/>
      <c r="M114" s="13"/>
    </row>
    <row r="115" spans="1:13" x14ac:dyDescent="0.25">
      <c r="A115" s="119">
        <v>0.84</v>
      </c>
      <c r="B115" s="94"/>
      <c r="C115" s="95"/>
    </row>
    <row r="116" spans="1:13" x14ac:dyDescent="0.25">
      <c r="A116" s="50" t="s">
        <v>60</v>
      </c>
      <c r="B116" s="60"/>
      <c r="C116" s="60"/>
    </row>
    <row r="117" spans="1:13" x14ac:dyDescent="0.25">
      <c r="A117" s="120" t="s">
        <v>103</v>
      </c>
      <c r="B117" s="101"/>
      <c r="C117" s="101"/>
      <c r="D117" s="101"/>
      <c r="E117" s="101"/>
      <c r="F117" s="101"/>
    </row>
    <row r="118" spans="1:13" x14ac:dyDescent="0.25">
      <c r="A118" s="101"/>
      <c r="B118" s="101"/>
      <c r="C118" s="101"/>
      <c r="D118" s="101"/>
      <c r="E118" s="101"/>
      <c r="F118" s="101"/>
    </row>
    <row r="119" spans="1:13" x14ac:dyDescent="0.25">
      <c r="A119" s="101"/>
      <c r="B119" s="101"/>
      <c r="C119" s="101"/>
      <c r="D119" s="101"/>
      <c r="E119" s="101"/>
      <c r="F119" s="101"/>
    </row>
    <row r="120" spans="1:13" x14ac:dyDescent="0.25">
      <c r="A120" s="101"/>
      <c r="B120" s="101"/>
      <c r="C120" s="101"/>
      <c r="D120" s="101"/>
      <c r="E120" s="101"/>
      <c r="F120" s="101"/>
    </row>
    <row r="121" spans="1:13" x14ac:dyDescent="0.25">
      <c r="A121" s="106"/>
      <c r="B121" s="106"/>
      <c r="C121" s="106"/>
      <c r="D121" s="106"/>
      <c r="E121" s="106"/>
      <c r="F121" s="106"/>
    </row>
    <row r="122" spans="1:13" x14ac:dyDescent="0.25">
      <c r="A122" s="106"/>
      <c r="B122" s="106"/>
      <c r="C122" s="106"/>
      <c r="D122" s="106"/>
      <c r="E122" s="106"/>
      <c r="F122" s="106"/>
    </row>
    <row r="123" spans="1:13" x14ac:dyDescent="0.25">
      <c r="A123" s="106"/>
      <c r="B123" s="106"/>
      <c r="C123" s="106"/>
      <c r="D123" s="106"/>
      <c r="E123" s="106"/>
      <c r="F123" s="106"/>
    </row>
    <row r="124" spans="1:13" x14ac:dyDescent="0.25">
      <c r="A124" s="106"/>
      <c r="B124" s="106"/>
      <c r="C124" s="106"/>
      <c r="D124" s="106"/>
      <c r="E124" s="106"/>
      <c r="F124" s="106"/>
    </row>
    <row r="125" spans="1:13" x14ac:dyDescent="0.25">
      <c r="A125" s="106"/>
      <c r="B125" s="106"/>
      <c r="C125" s="106"/>
      <c r="D125" s="106"/>
      <c r="E125" s="106"/>
      <c r="F125" s="106"/>
    </row>
    <row r="126" spans="1:13" x14ac:dyDescent="0.25">
      <c r="A126" s="106"/>
      <c r="B126" s="106"/>
      <c r="C126" s="106"/>
      <c r="D126" s="106"/>
      <c r="E126" s="106"/>
      <c r="F126" s="106"/>
    </row>
    <row r="127" spans="1:13" x14ac:dyDescent="0.25">
      <c r="A127" s="50"/>
      <c r="B127" s="60"/>
      <c r="C127" s="60"/>
    </row>
    <row r="128" spans="1:13" x14ac:dyDescent="0.25">
      <c r="A128" s="121" t="s">
        <v>84</v>
      </c>
      <c r="B128" s="121"/>
      <c r="C128" s="121"/>
      <c r="D128" s="121"/>
      <c r="E128" s="121"/>
      <c r="F128" s="121"/>
    </row>
    <row r="129" spans="1:6" x14ac:dyDescent="0.25">
      <c r="A129" s="121"/>
      <c r="B129" s="121"/>
      <c r="C129" s="121"/>
      <c r="D129" s="121"/>
      <c r="E129" s="121"/>
      <c r="F129" s="121"/>
    </row>
    <row r="130" spans="1:6" x14ac:dyDescent="0.25">
      <c r="A130" s="121"/>
      <c r="B130" s="121"/>
      <c r="C130" s="121"/>
      <c r="D130" s="121"/>
      <c r="E130" s="121"/>
      <c r="F130" s="121"/>
    </row>
    <row r="131" spans="1:6" x14ac:dyDescent="0.25">
      <c r="A131" s="121"/>
      <c r="B131" s="121"/>
      <c r="C131" s="121"/>
      <c r="D131" s="121"/>
      <c r="E131" s="121"/>
      <c r="F131" s="121"/>
    </row>
    <row r="132" spans="1:6" x14ac:dyDescent="0.25">
      <c r="A132" s="121"/>
      <c r="B132" s="121"/>
      <c r="C132" s="121"/>
      <c r="D132" s="121"/>
      <c r="E132" s="121"/>
      <c r="F132" s="121"/>
    </row>
    <row r="133" spans="1:6" x14ac:dyDescent="0.25">
      <c r="A133" s="122"/>
      <c r="B133" s="122"/>
      <c r="C133" s="122"/>
      <c r="D133" s="122"/>
      <c r="E133" s="122"/>
      <c r="F133" s="122"/>
    </row>
    <row r="135" spans="1:6" x14ac:dyDescent="0.25">
      <c r="A135" s="45" t="s">
        <v>56</v>
      </c>
    </row>
    <row r="162" spans="1:13" x14ac:dyDescent="0.25">
      <c r="A162" s="106" t="s">
        <v>104</v>
      </c>
      <c r="B162" s="106"/>
      <c r="C162" s="106"/>
      <c r="D162" s="106"/>
      <c r="E162" s="106"/>
      <c r="F162" s="106"/>
    </row>
    <row r="163" spans="1:13" x14ac:dyDescent="0.25">
      <c r="A163" s="106"/>
      <c r="B163" s="106"/>
      <c r="C163" s="106"/>
      <c r="D163" s="106"/>
      <c r="E163" s="106"/>
      <c r="F163" s="106"/>
    </row>
    <row r="164" spans="1:13" x14ac:dyDescent="0.25">
      <c r="A164" s="106"/>
      <c r="B164" s="106"/>
      <c r="C164" s="106"/>
      <c r="D164" s="106"/>
      <c r="E164" s="106"/>
      <c r="F164" s="106"/>
    </row>
    <row r="165" spans="1:13" x14ac:dyDescent="0.25">
      <c r="A165" s="123"/>
      <c r="B165" s="123"/>
      <c r="C165" s="123"/>
      <c r="D165" s="123"/>
      <c r="E165" s="123"/>
      <c r="F165" s="123"/>
    </row>
    <row r="166" spans="1:13" x14ac:dyDescent="0.25">
      <c r="A166" s="124"/>
      <c r="B166" s="124"/>
      <c r="C166" s="124"/>
      <c r="D166" s="124"/>
      <c r="E166" s="124"/>
      <c r="F166" s="124"/>
    </row>
    <row r="167" spans="1:13" x14ac:dyDescent="0.25">
      <c r="A167" s="107" t="s">
        <v>126</v>
      </c>
      <c r="B167" s="108"/>
      <c r="C167" s="108"/>
      <c r="D167" s="108"/>
      <c r="E167" s="108"/>
      <c r="F167" s="109"/>
    </row>
    <row r="168" spans="1:13" x14ac:dyDescent="0.25">
      <c r="A168" s="113"/>
      <c r="B168" s="114"/>
      <c r="C168" s="114"/>
      <c r="D168" s="114"/>
      <c r="E168" s="114"/>
      <c r="F168" s="115"/>
    </row>
    <row r="169" spans="1:13" x14ac:dyDescent="0.25">
      <c r="A169" s="113"/>
      <c r="B169" s="114"/>
      <c r="C169" s="114"/>
      <c r="D169" s="114"/>
      <c r="E169" s="114"/>
      <c r="F169" s="115"/>
    </row>
    <row r="170" spans="1:13" x14ac:dyDescent="0.25">
      <c r="A170" s="113"/>
      <c r="B170" s="114"/>
      <c r="C170" s="114"/>
      <c r="D170" s="114"/>
      <c r="E170" s="114"/>
      <c r="F170" s="115"/>
    </row>
    <row r="171" spans="1:13" x14ac:dyDescent="0.25">
      <c r="A171" s="113"/>
      <c r="B171" s="114"/>
      <c r="C171" s="114"/>
      <c r="D171" s="114"/>
      <c r="E171" s="114"/>
      <c r="F171" s="115"/>
    </row>
    <row r="172" spans="1:13" x14ac:dyDescent="0.25">
      <c r="A172" s="116"/>
      <c r="B172" s="117"/>
      <c r="C172" s="117"/>
      <c r="D172" s="117"/>
      <c r="E172" s="117"/>
      <c r="F172" s="118"/>
    </row>
    <row r="175" spans="1:13" ht="21" x14ac:dyDescent="0.35">
      <c r="A175" s="12" t="s">
        <v>44</v>
      </c>
      <c r="B175" s="11"/>
      <c r="C175" s="11"/>
      <c r="D175" s="11"/>
      <c r="E175" s="11"/>
      <c r="F175" s="11"/>
      <c r="G175" s="11"/>
      <c r="H175" s="11"/>
      <c r="I175" s="11"/>
      <c r="J175" s="11"/>
      <c r="K175" s="11"/>
      <c r="L175" s="11"/>
      <c r="M175" s="11"/>
    </row>
    <row r="176" spans="1:13" x14ac:dyDescent="0.25">
      <c r="A176" s="42" t="s">
        <v>67</v>
      </c>
      <c r="B176" s="11"/>
      <c r="C176" s="11"/>
      <c r="D176" s="11"/>
      <c r="E176" s="11"/>
      <c r="F176" s="11"/>
      <c r="G176" s="11"/>
      <c r="H176" s="11"/>
      <c r="I176" s="11"/>
      <c r="J176" s="11"/>
      <c r="K176" s="11"/>
      <c r="L176" s="11"/>
      <c r="M176" s="11"/>
    </row>
    <row r="177" spans="1:17" x14ac:dyDescent="0.25">
      <c r="A177" s="13" t="s">
        <v>51</v>
      </c>
      <c r="B177" s="13"/>
      <c r="C177" s="13"/>
      <c r="D177" s="13"/>
      <c r="E177" s="13"/>
      <c r="F177" s="13"/>
      <c r="G177" s="13"/>
      <c r="H177" s="13"/>
      <c r="I177" s="13"/>
      <c r="J177" s="13"/>
      <c r="K177" s="13"/>
      <c r="L177" s="13"/>
      <c r="M177" s="13"/>
      <c r="O177" t="s">
        <v>57</v>
      </c>
      <c r="P177" t="s">
        <v>63</v>
      </c>
      <c r="Q177" t="s">
        <v>92</v>
      </c>
    </row>
    <row r="178" spans="1:17" x14ac:dyDescent="0.25">
      <c r="A178" s="74" t="s">
        <v>57</v>
      </c>
      <c r="B178" s="75"/>
      <c r="C178" s="76"/>
      <c r="D178" s="68" t="s">
        <v>127</v>
      </c>
      <c r="O178" t="s">
        <v>58</v>
      </c>
      <c r="P178" t="s">
        <v>89</v>
      </c>
      <c r="Q178" t="s">
        <v>91</v>
      </c>
    </row>
    <row r="179" spans="1:17" x14ac:dyDescent="0.25">
      <c r="A179" t="s">
        <v>52</v>
      </c>
      <c r="O179" t="s">
        <v>59</v>
      </c>
      <c r="P179" t="s">
        <v>64</v>
      </c>
      <c r="Q179" t="s">
        <v>93</v>
      </c>
    </row>
    <row r="180" spans="1:17" ht="14.45" customHeight="1" x14ac:dyDescent="0.25">
      <c r="A180" s="101" t="str">
        <f>IF(A178=O177,P177,IF(A178=O178,P178,IF(A178=O179,P179,"NA")))</f>
        <v xml:space="preserve">Any type of "Perfect Wall" construction with exterior insulation over an impermeable exterior membrane </v>
      </c>
      <c r="B180" s="101"/>
      <c r="C180" s="101"/>
      <c r="D180" s="101"/>
      <c r="E180" s="101"/>
      <c r="F180" s="101"/>
    </row>
    <row r="181" spans="1:17" x14ac:dyDescent="0.25">
      <c r="A181" s="106"/>
      <c r="B181" s="106"/>
      <c r="C181" s="106"/>
      <c r="D181" s="106"/>
      <c r="E181" s="106"/>
      <c r="F181" s="106"/>
    </row>
    <row r="182" spans="1:17" x14ac:dyDescent="0.25">
      <c r="A182" t="s">
        <v>60</v>
      </c>
    </row>
    <row r="183" spans="1:17" x14ac:dyDescent="0.25">
      <c r="A183" s="101" t="s">
        <v>90</v>
      </c>
      <c r="B183" s="106"/>
      <c r="C183" s="106"/>
      <c r="D183" s="106"/>
      <c r="E183" s="106"/>
      <c r="F183" s="106"/>
    </row>
    <row r="184" spans="1:17" x14ac:dyDescent="0.25">
      <c r="A184" s="106"/>
      <c r="B184" s="106"/>
      <c r="C184" s="106"/>
      <c r="D184" s="106"/>
      <c r="E184" s="106"/>
      <c r="F184" s="106"/>
    </row>
    <row r="185" spans="1:17" x14ac:dyDescent="0.25">
      <c r="A185" s="101" t="str">
        <f>IF(A178=O177,Q177,IF(A178=O178,Q178,IF(A178=O179,Q179,"NA")))</f>
        <v xml:space="preserve">Drying to the inside can be a good strategy as long as the interior environment is mechanically conditioned and humidity levels are kept low enough to allow drying.  Interior finishes must not create a vapor retarder (such as vinyl wall paper).  In cold climates, this strategy requires thick layers of exterior insulation to keep the sheathing and/or other structural elements warm (as outlined in the Thermal Control section above).   </v>
      </c>
      <c r="B185" s="101"/>
      <c r="C185" s="101"/>
      <c r="D185" s="101"/>
      <c r="E185" s="101"/>
      <c r="F185" s="101"/>
    </row>
    <row r="186" spans="1:17" x14ac:dyDescent="0.25">
      <c r="A186" s="101"/>
      <c r="B186" s="101"/>
      <c r="C186" s="101"/>
      <c r="D186" s="101"/>
      <c r="E186" s="101"/>
      <c r="F186" s="101"/>
    </row>
    <row r="187" spans="1:17" x14ac:dyDescent="0.25">
      <c r="A187" s="101"/>
      <c r="B187" s="101"/>
      <c r="C187" s="101"/>
      <c r="D187" s="101"/>
      <c r="E187" s="101"/>
      <c r="F187" s="101"/>
    </row>
    <row r="188" spans="1:17" x14ac:dyDescent="0.25">
      <c r="A188" s="121"/>
      <c r="B188" s="121"/>
      <c r="C188" s="121"/>
      <c r="D188" s="121"/>
      <c r="E188" s="121"/>
      <c r="F188" s="121"/>
    </row>
    <row r="189" spans="1:17" x14ac:dyDescent="0.25">
      <c r="A189" s="122"/>
      <c r="B189" s="122"/>
      <c r="C189" s="122"/>
      <c r="D189" s="122"/>
      <c r="E189" s="122"/>
      <c r="F189" s="122"/>
    </row>
    <row r="190" spans="1:17" x14ac:dyDescent="0.25">
      <c r="A190" s="58"/>
      <c r="B190" s="58"/>
      <c r="C190" s="58"/>
      <c r="D190" s="58"/>
      <c r="E190" s="58"/>
      <c r="F190" s="58"/>
    </row>
    <row r="191" spans="1:17" x14ac:dyDescent="0.25">
      <c r="A191" s="122" t="s">
        <v>94</v>
      </c>
      <c r="B191" s="122"/>
      <c r="C191" s="122"/>
      <c r="D191" s="122"/>
      <c r="E191" s="122"/>
      <c r="F191" s="122"/>
    </row>
    <row r="192" spans="1:17" x14ac:dyDescent="0.25">
      <c r="A192" s="126"/>
      <c r="B192" s="126"/>
      <c r="C192" s="126"/>
      <c r="D192" s="126"/>
      <c r="E192" s="126"/>
      <c r="F192" s="126"/>
    </row>
    <row r="193" spans="1:13" x14ac:dyDescent="0.25">
      <c r="A193" s="107" t="s">
        <v>130</v>
      </c>
      <c r="B193" s="108"/>
      <c r="C193" s="108"/>
      <c r="D193" s="108"/>
      <c r="E193" s="108"/>
      <c r="F193" s="109"/>
    </row>
    <row r="194" spans="1:13" x14ac:dyDescent="0.25">
      <c r="A194" s="113"/>
      <c r="B194" s="114"/>
      <c r="C194" s="114"/>
      <c r="D194" s="114"/>
      <c r="E194" s="114"/>
      <c r="F194" s="115"/>
    </row>
    <row r="195" spans="1:13" x14ac:dyDescent="0.25">
      <c r="A195" s="113"/>
      <c r="B195" s="114"/>
      <c r="C195" s="114"/>
      <c r="D195" s="114"/>
      <c r="E195" s="114"/>
      <c r="F195" s="115"/>
    </row>
    <row r="196" spans="1:13" x14ac:dyDescent="0.25">
      <c r="A196" s="116"/>
      <c r="B196" s="117"/>
      <c r="C196" s="117"/>
      <c r="D196" s="117"/>
      <c r="E196" s="117"/>
      <c r="F196" s="118"/>
    </row>
    <row r="197" spans="1:13" x14ac:dyDescent="0.25">
      <c r="A197" s="133" t="s">
        <v>109</v>
      </c>
      <c r="B197" s="133"/>
      <c r="C197" s="133"/>
      <c r="D197" s="133"/>
      <c r="E197" s="133"/>
      <c r="F197" s="133"/>
    </row>
    <row r="198" spans="1:13" x14ac:dyDescent="0.25">
      <c r="A198" s="106"/>
      <c r="B198" s="106"/>
      <c r="C198" s="106"/>
      <c r="D198" s="106"/>
      <c r="E198" s="106"/>
      <c r="F198" s="106"/>
    </row>
    <row r="199" spans="1:13" x14ac:dyDescent="0.25">
      <c r="A199" s="124"/>
      <c r="B199" s="124"/>
      <c r="C199" s="124"/>
      <c r="D199" s="124"/>
      <c r="E199" s="124"/>
      <c r="F199" s="124"/>
    </row>
    <row r="200" spans="1:13" x14ac:dyDescent="0.25">
      <c r="A200" s="107" t="s">
        <v>129</v>
      </c>
      <c r="B200" s="108"/>
      <c r="C200" s="108"/>
      <c r="D200" s="108"/>
      <c r="E200" s="108"/>
      <c r="F200" s="109"/>
    </row>
    <row r="201" spans="1:13" x14ac:dyDescent="0.25">
      <c r="A201" s="110"/>
      <c r="B201" s="111"/>
      <c r="C201" s="111"/>
      <c r="D201" s="111"/>
      <c r="E201" s="111"/>
      <c r="F201" s="112"/>
    </row>
    <row r="202" spans="1:13" x14ac:dyDescent="0.25">
      <c r="A202" s="110"/>
      <c r="B202" s="111"/>
      <c r="C202" s="111"/>
      <c r="D202" s="111"/>
      <c r="E202" s="111"/>
      <c r="F202" s="112"/>
    </row>
    <row r="203" spans="1:13" x14ac:dyDescent="0.25">
      <c r="A203" s="110"/>
      <c r="B203" s="111"/>
      <c r="C203" s="111"/>
      <c r="D203" s="111"/>
      <c r="E203" s="111"/>
      <c r="F203" s="112"/>
    </row>
    <row r="204" spans="1:13" x14ac:dyDescent="0.25">
      <c r="A204" s="110"/>
      <c r="B204" s="111"/>
      <c r="C204" s="111"/>
      <c r="D204" s="111"/>
      <c r="E204" s="111"/>
      <c r="F204" s="112"/>
    </row>
    <row r="205" spans="1:13" x14ac:dyDescent="0.25">
      <c r="A205" s="130"/>
      <c r="B205" s="131"/>
      <c r="C205" s="131"/>
      <c r="D205" s="131"/>
      <c r="E205" s="131"/>
      <c r="F205" s="132"/>
    </row>
    <row r="206" spans="1:13" x14ac:dyDescent="0.25">
      <c r="A206" s="49"/>
    </row>
    <row r="208" spans="1:13" ht="21" x14ac:dyDescent="0.35">
      <c r="A208" s="12" t="s">
        <v>45</v>
      </c>
      <c r="B208" s="11"/>
      <c r="C208" s="11"/>
      <c r="D208" s="11"/>
      <c r="E208" s="11"/>
      <c r="F208" s="11"/>
      <c r="G208" s="11"/>
      <c r="H208" s="11"/>
      <c r="I208" s="11"/>
      <c r="J208" s="11"/>
      <c r="K208" s="11"/>
      <c r="L208" s="11"/>
      <c r="M208" s="11"/>
    </row>
    <row r="209" spans="1:17" x14ac:dyDescent="0.25">
      <c r="A209" s="42" t="s">
        <v>68</v>
      </c>
      <c r="B209" s="11"/>
      <c r="C209" s="11"/>
      <c r="D209" s="11"/>
      <c r="E209" s="11"/>
      <c r="F209" s="11"/>
      <c r="G209" s="11"/>
      <c r="H209" s="11"/>
      <c r="I209" s="11"/>
      <c r="J209" s="11"/>
      <c r="K209" s="11"/>
      <c r="L209" s="11"/>
      <c r="M209" s="11"/>
    </row>
    <row r="210" spans="1:17" x14ac:dyDescent="0.25">
      <c r="A210" s="13" t="s">
        <v>51</v>
      </c>
      <c r="B210" s="13"/>
      <c r="C210" s="13"/>
      <c r="D210" s="13"/>
      <c r="E210" s="13"/>
      <c r="F210" s="13"/>
      <c r="G210" s="13"/>
      <c r="H210" s="13"/>
      <c r="I210" s="13"/>
      <c r="J210" s="13"/>
      <c r="K210" s="13"/>
      <c r="L210" s="13"/>
      <c r="M210" s="13"/>
      <c r="O210" t="s">
        <v>71</v>
      </c>
      <c r="P210" t="s">
        <v>75</v>
      </c>
      <c r="Q210" t="s">
        <v>81</v>
      </c>
    </row>
    <row r="211" spans="1:17" x14ac:dyDescent="0.25">
      <c r="A211" s="74" t="s">
        <v>72</v>
      </c>
      <c r="B211" s="75"/>
      <c r="C211" s="76"/>
      <c r="O211" t="s">
        <v>72</v>
      </c>
      <c r="P211" t="s">
        <v>96</v>
      </c>
      <c r="Q211" t="s">
        <v>121</v>
      </c>
    </row>
    <row r="212" spans="1:17" x14ac:dyDescent="0.25">
      <c r="A212" t="s">
        <v>52</v>
      </c>
      <c r="O212" t="s">
        <v>73</v>
      </c>
      <c r="P212" t="s">
        <v>76</v>
      </c>
      <c r="Q212" t="s">
        <v>95</v>
      </c>
    </row>
    <row r="213" spans="1:17" ht="15" customHeight="1" x14ac:dyDescent="0.25">
      <c r="A213" s="101" t="str">
        <f>IF(A211=O210,P210,IF(A211=O211,P211,IF(A211=O212,P212,IF(A211=O213,P213,"NA"))))</f>
        <v xml:space="preserve">self-adhering, liquid, or spray-applied membrane on the outside face of sheathing or block, sheathing with seams taped and sealed for continuity, spray foam applied to exterior of sheathing </v>
      </c>
      <c r="B213" s="101"/>
      <c r="C213" s="101"/>
      <c r="D213" s="101"/>
      <c r="E213" s="101"/>
      <c r="F213" s="101"/>
      <c r="O213" t="s">
        <v>74</v>
      </c>
      <c r="P213" t="s">
        <v>77</v>
      </c>
      <c r="Q213" t="s">
        <v>82</v>
      </c>
    </row>
    <row r="214" spans="1:17" x14ac:dyDescent="0.25">
      <c r="A214" s="122"/>
      <c r="B214" s="122"/>
      <c r="C214" s="122"/>
      <c r="D214" s="122"/>
      <c r="E214" s="122"/>
      <c r="F214" s="122"/>
    </row>
    <row r="215" spans="1:17" x14ac:dyDescent="0.25">
      <c r="A215" t="s">
        <v>60</v>
      </c>
    </row>
    <row r="216" spans="1:17" x14ac:dyDescent="0.25">
      <c r="A216" s="101" t="s">
        <v>80</v>
      </c>
      <c r="B216" s="101"/>
      <c r="C216" s="101"/>
      <c r="D216" s="101"/>
      <c r="E216" s="101"/>
      <c r="F216" s="101"/>
    </row>
    <row r="217" spans="1:17" x14ac:dyDescent="0.25">
      <c r="A217" s="101"/>
      <c r="B217" s="101"/>
      <c r="C217" s="101"/>
      <c r="D217" s="101"/>
      <c r="E217" s="101"/>
      <c r="F217" s="101"/>
    </row>
    <row r="218" spans="1:17" x14ac:dyDescent="0.25">
      <c r="A218" s="101"/>
      <c r="B218" s="101"/>
      <c r="C218" s="101"/>
      <c r="D218" s="101"/>
      <c r="E218" s="101"/>
      <c r="F218" s="101"/>
    </row>
    <row r="219" spans="1:17" x14ac:dyDescent="0.25">
      <c r="A219" s="106"/>
      <c r="B219" s="106"/>
      <c r="C219" s="106"/>
      <c r="D219" s="106"/>
      <c r="E219" s="106"/>
      <c r="F219" s="106"/>
    </row>
    <row r="220" spans="1:17" x14ac:dyDescent="0.25">
      <c r="A220" s="106"/>
      <c r="B220" s="106"/>
      <c r="C220" s="106"/>
      <c r="D220" s="106"/>
      <c r="E220" s="106"/>
      <c r="F220" s="106"/>
    </row>
    <row r="221" spans="1:17" x14ac:dyDescent="0.25">
      <c r="A221" s="62"/>
      <c r="B221" s="62"/>
      <c r="C221" s="62"/>
      <c r="D221" s="62"/>
      <c r="E221" s="62"/>
      <c r="F221" s="62"/>
    </row>
    <row r="222" spans="1:17" x14ac:dyDescent="0.25">
      <c r="A222" s="101" t="str">
        <f>IF(A211=O210,Q210,IF(A211=O211,Q211,IF(A211=O212,Q212,IF(A211=O213,Q213,"NA"))))</f>
        <v>Exterior air barriers are frequently more expensive and difficult to install than interior air barriers given the necessity to work from outside at height.  If not used in a "Perfect Wall" assembly, they also require the use of dense-pack insulation to control airflow within the wall cavity (which otherwise may move humid interior air into contact with cold elements in the wall system).  However, exterior air barriers are easier to detail for continuity since there are fewer interrupting elements such as rim joists, floors, walls, and penetrations.  They are also easier to inspect for continuity and can fulfill multiple functions (such as the WRB and drainage plane).</v>
      </c>
      <c r="B222" s="101"/>
      <c r="C222" s="101"/>
      <c r="D222" s="101"/>
      <c r="E222" s="101"/>
      <c r="F222" s="101"/>
    </row>
    <row r="223" spans="1:17" x14ac:dyDescent="0.25">
      <c r="A223" s="106"/>
      <c r="B223" s="106"/>
      <c r="C223" s="106"/>
      <c r="D223" s="106"/>
      <c r="E223" s="106"/>
      <c r="F223" s="106"/>
    </row>
    <row r="224" spans="1:17" x14ac:dyDescent="0.25">
      <c r="A224" s="106"/>
      <c r="B224" s="106"/>
      <c r="C224" s="106"/>
      <c r="D224" s="106"/>
      <c r="E224" s="106"/>
      <c r="F224" s="106"/>
    </row>
    <row r="225" spans="1:13" x14ac:dyDescent="0.25">
      <c r="A225" s="106"/>
      <c r="B225" s="106"/>
      <c r="C225" s="106"/>
      <c r="D225" s="106"/>
      <c r="E225" s="106"/>
      <c r="F225" s="106"/>
    </row>
    <row r="226" spans="1:13" x14ac:dyDescent="0.25">
      <c r="A226" s="106"/>
      <c r="B226" s="106"/>
      <c r="C226" s="106"/>
      <c r="D226" s="106"/>
      <c r="E226" s="106"/>
      <c r="F226" s="106"/>
    </row>
    <row r="227" spans="1:13" x14ac:dyDescent="0.25">
      <c r="A227" s="106"/>
      <c r="B227" s="106"/>
      <c r="C227" s="106"/>
      <c r="D227" s="106"/>
      <c r="E227" s="106"/>
      <c r="F227" s="106"/>
    </row>
    <row r="228" spans="1:13" x14ac:dyDescent="0.25">
      <c r="A228" s="106"/>
      <c r="B228" s="106"/>
      <c r="C228" s="106"/>
      <c r="D228" s="106"/>
      <c r="E228" s="106"/>
      <c r="F228" s="106"/>
    </row>
    <row r="229" spans="1:13" x14ac:dyDescent="0.25">
      <c r="A229" s="59"/>
      <c r="B229" s="59"/>
      <c r="C229" s="59"/>
      <c r="D229" s="59"/>
      <c r="E229" s="59"/>
      <c r="F229" s="59"/>
    </row>
    <row r="230" spans="1:13" x14ac:dyDescent="0.25">
      <c r="A230" s="122" t="s">
        <v>105</v>
      </c>
      <c r="B230" s="122"/>
      <c r="C230" s="122"/>
      <c r="D230" s="122"/>
      <c r="E230" s="122"/>
      <c r="F230" s="122"/>
    </row>
    <row r="231" spans="1:13" x14ac:dyDescent="0.25">
      <c r="A231" s="137"/>
      <c r="B231" s="137"/>
      <c r="C231" s="137"/>
      <c r="D231" s="137"/>
      <c r="E231" s="137"/>
      <c r="F231" s="137"/>
    </row>
    <row r="232" spans="1:13" x14ac:dyDescent="0.25">
      <c r="A232" s="137"/>
      <c r="B232" s="137"/>
      <c r="C232" s="137"/>
      <c r="D232" s="137"/>
      <c r="E232" s="137"/>
      <c r="F232" s="137"/>
    </row>
    <row r="233" spans="1:13" x14ac:dyDescent="0.25">
      <c r="A233" s="126"/>
      <c r="B233" s="126"/>
      <c r="C233" s="126"/>
      <c r="D233" s="126"/>
      <c r="E233" s="126"/>
      <c r="F233" s="126"/>
    </row>
    <row r="234" spans="1:13" x14ac:dyDescent="0.25">
      <c r="A234" s="107" t="s">
        <v>125</v>
      </c>
      <c r="B234" s="108"/>
      <c r="C234" s="108"/>
      <c r="D234" s="108"/>
      <c r="E234" s="108"/>
      <c r="F234" s="109"/>
    </row>
    <row r="235" spans="1:13" x14ac:dyDescent="0.25">
      <c r="A235" s="113"/>
      <c r="B235" s="114"/>
      <c r="C235" s="114"/>
      <c r="D235" s="114"/>
      <c r="E235" s="114"/>
      <c r="F235" s="115"/>
    </row>
    <row r="236" spans="1:13" x14ac:dyDescent="0.25">
      <c r="A236" s="113"/>
      <c r="B236" s="114"/>
      <c r="C236" s="114"/>
      <c r="D236" s="114"/>
      <c r="E236" s="114"/>
      <c r="F236" s="115"/>
    </row>
    <row r="237" spans="1:13" x14ac:dyDescent="0.25">
      <c r="A237" s="116"/>
      <c r="B237" s="117"/>
      <c r="C237" s="117"/>
      <c r="D237" s="117"/>
      <c r="E237" s="117"/>
      <c r="F237" s="118"/>
    </row>
    <row r="238" spans="1:13" x14ac:dyDescent="0.25">
      <c r="A238" s="59"/>
      <c r="B238" s="59"/>
      <c r="C238" s="59"/>
      <c r="D238" s="59"/>
      <c r="E238" s="59"/>
      <c r="F238" s="59"/>
    </row>
    <row r="240" spans="1:13" ht="21" x14ac:dyDescent="0.35">
      <c r="A240" s="12" t="s">
        <v>69</v>
      </c>
      <c r="B240" s="11"/>
      <c r="C240" s="11"/>
      <c r="D240" s="11"/>
      <c r="E240" s="11"/>
      <c r="F240" s="11"/>
      <c r="G240" s="11"/>
      <c r="H240" s="11"/>
      <c r="I240" s="11"/>
      <c r="J240" s="11"/>
      <c r="K240" s="11"/>
      <c r="L240" s="11"/>
      <c r="M240" s="11"/>
    </row>
    <row r="241" spans="1:13" x14ac:dyDescent="0.25">
      <c r="A241" s="42" t="s">
        <v>70</v>
      </c>
      <c r="B241" s="11"/>
      <c r="C241" s="11"/>
      <c r="D241" s="11"/>
      <c r="E241" s="11"/>
      <c r="F241" s="11"/>
      <c r="G241" s="11"/>
      <c r="H241" s="11"/>
      <c r="I241" s="11"/>
      <c r="J241" s="11"/>
      <c r="K241" s="11"/>
      <c r="L241" s="11"/>
      <c r="M241" s="11"/>
    </row>
    <row r="242" spans="1:13" x14ac:dyDescent="0.25">
      <c r="A242" s="52" t="s">
        <v>60</v>
      </c>
    </row>
    <row r="243" spans="1:13" x14ac:dyDescent="0.25">
      <c r="A243" s="138" t="s">
        <v>79</v>
      </c>
      <c r="B243" s="101"/>
      <c r="C243" s="101"/>
      <c r="D243" s="101"/>
      <c r="E243" s="101"/>
      <c r="F243" s="101"/>
    </row>
    <row r="244" spans="1:13" x14ac:dyDescent="0.25">
      <c r="A244" s="101"/>
      <c r="B244" s="101"/>
      <c r="C244" s="101"/>
      <c r="D244" s="101"/>
      <c r="E244" s="101"/>
      <c r="F244" s="101"/>
    </row>
    <row r="245" spans="1:13" x14ac:dyDescent="0.25">
      <c r="A245" s="101"/>
      <c r="B245" s="101"/>
      <c r="C245" s="101"/>
      <c r="D245" s="101"/>
      <c r="E245" s="101"/>
      <c r="F245" s="101"/>
    </row>
    <row r="246" spans="1:13" x14ac:dyDescent="0.25">
      <c r="A246" s="101"/>
      <c r="B246" s="101"/>
      <c r="C246" s="101"/>
      <c r="D246" s="101"/>
      <c r="E246" s="101"/>
      <c r="F246" s="101"/>
    </row>
    <row r="247" spans="1:13" x14ac:dyDescent="0.25">
      <c r="A247" s="101"/>
      <c r="B247" s="101"/>
      <c r="C247" s="101"/>
      <c r="D247" s="101"/>
      <c r="E247" s="101"/>
      <c r="F247" s="101"/>
    </row>
    <row r="248" spans="1:13" x14ac:dyDescent="0.25">
      <c r="A248" s="101"/>
      <c r="B248" s="101"/>
      <c r="C248" s="101"/>
      <c r="D248" s="101"/>
      <c r="E248" s="101"/>
      <c r="F248" s="101"/>
    </row>
    <row r="249" spans="1:13" x14ac:dyDescent="0.25">
      <c r="A249" s="106"/>
      <c r="B249" s="106"/>
      <c r="C249" s="106"/>
      <c r="D249" s="106"/>
      <c r="E249" s="106"/>
      <c r="F249" s="106"/>
    </row>
    <row r="250" spans="1:13" x14ac:dyDescent="0.25">
      <c r="A250" s="106"/>
      <c r="B250" s="106"/>
      <c r="C250" s="106"/>
      <c r="D250" s="106"/>
      <c r="E250" s="106"/>
      <c r="F250" s="106"/>
    </row>
    <row r="251" spans="1:13" x14ac:dyDescent="0.25">
      <c r="A251" s="106"/>
      <c r="B251" s="106"/>
      <c r="C251" s="106"/>
      <c r="D251" s="106"/>
      <c r="E251" s="106"/>
      <c r="F251" s="106"/>
    </row>
    <row r="252" spans="1:13" x14ac:dyDescent="0.25">
      <c r="A252" s="106"/>
      <c r="B252" s="106"/>
      <c r="C252" s="106"/>
      <c r="D252" s="106"/>
      <c r="E252" s="106"/>
      <c r="F252" s="106"/>
    </row>
    <row r="253" spans="1:13" x14ac:dyDescent="0.25">
      <c r="A253" s="106"/>
      <c r="B253" s="106"/>
      <c r="C253" s="106"/>
      <c r="D253" s="106"/>
      <c r="E253" s="106"/>
      <c r="F253" s="106"/>
    </row>
    <row r="255" spans="1:13" x14ac:dyDescent="0.25">
      <c r="A255" s="101" t="s">
        <v>97</v>
      </c>
      <c r="B255" s="106"/>
      <c r="C255" s="106"/>
      <c r="D255" s="106"/>
      <c r="E255" s="106"/>
      <c r="F255" s="106"/>
    </row>
    <row r="256" spans="1:13" x14ac:dyDescent="0.25">
      <c r="A256" s="122"/>
      <c r="B256" s="122"/>
      <c r="C256" s="122"/>
      <c r="D256" s="122"/>
      <c r="E256" s="122"/>
      <c r="F256" s="122"/>
    </row>
    <row r="257" spans="1:13" x14ac:dyDescent="0.25">
      <c r="A257" s="58"/>
      <c r="B257" s="58"/>
      <c r="C257" s="58"/>
      <c r="D257" s="58"/>
      <c r="E257" s="58"/>
      <c r="F257" s="58"/>
    </row>
    <row r="258" spans="1:13" x14ac:dyDescent="0.25">
      <c r="A258" s="125" t="s">
        <v>107</v>
      </c>
      <c r="B258" s="106"/>
      <c r="C258" s="106"/>
      <c r="D258" s="106"/>
      <c r="E258" s="106"/>
      <c r="F258" s="106"/>
      <c r="G258" s="45"/>
      <c r="H258" s="45"/>
      <c r="I258" s="45"/>
      <c r="J258" s="45"/>
      <c r="K258" s="45"/>
      <c r="L258" s="45"/>
      <c r="M258" s="45"/>
    </row>
    <row r="259" spans="1:13" x14ac:dyDescent="0.25">
      <c r="A259" s="106"/>
      <c r="B259" s="106"/>
      <c r="C259" s="106"/>
      <c r="D259" s="106"/>
      <c r="E259" s="106"/>
      <c r="F259" s="106"/>
      <c r="G259" s="45"/>
      <c r="H259" s="45"/>
      <c r="I259" s="45"/>
      <c r="J259" s="45"/>
      <c r="K259" s="45"/>
      <c r="L259" s="45"/>
      <c r="M259" s="45"/>
    </row>
    <row r="260" spans="1:13" x14ac:dyDescent="0.25">
      <c r="A260" s="124"/>
      <c r="B260" s="124"/>
      <c r="C260" s="124"/>
      <c r="D260" s="124"/>
      <c r="E260" s="124"/>
      <c r="F260" s="124"/>
      <c r="G260" s="45"/>
      <c r="H260" s="45"/>
      <c r="I260" s="45"/>
      <c r="J260" s="45"/>
      <c r="K260" s="45"/>
      <c r="L260" s="45"/>
      <c r="M260" s="45"/>
    </row>
    <row r="261" spans="1:13" x14ac:dyDescent="0.25">
      <c r="A261" s="107" t="s">
        <v>128</v>
      </c>
      <c r="B261" s="134"/>
      <c r="C261" s="134"/>
      <c r="D261" s="134"/>
      <c r="E261" s="134"/>
      <c r="F261" s="135"/>
      <c r="G261" s="45"/>
      <c r="H261" s="45"/>
      <c r="I261" s="45"/>
      <c r="J261" s="45"/>
      <c r="K261" s="45"/>
      <c r="L261" s="45"/>
      <c r="M261" s="45"/>
    </row>
    <row r="262" spans="1:13" x14ac:dyDescent="0.25">
      <c r="A262" s="110"/>
      <c r="B262" s="114"/>
      <c r="C262" s="114"/>
      <c r="D262" s="114"/>
      <c r="E262" s="114"/>
      <c r="F262" s="115"/>
      <c r="G262" s="45"/>
      <c r="H262" s="45"/>
      <c r="I262" s="45"/>
      <c r="J262" s="45"/>
      <c r="K262" s="45"/>
      <c r="L262" s="45"/>
      <c r="M262" s="45"/>
    </row>
    <row r="263" spans="1:13" x14ac:dyDescent="0.25">
      <c r="A263" s="113"/>
      <c r="B263" s="114"/>
      <c r="C263" s="114"/>
      <c r="D263" s="114"/>
      <c r="E263" s="114"/>
      <c r="F263" s="115"/>
      <c r="G263" s="45"/>
      <c r="H263" s="45"/>
      <c r="I263" s="45"/>
      <c r="J263" s="45"/>
      <c r="K263" s="45"/>
      <c r="L263" s="45"/>
      <c r="M263" s="45"/>
    </row>
    <row r="264" spans="1:13" x14ac:dyDescent="0.25">
      <c r="A264" s="113"/>
      <c r="B264" s="114"/>
      <c r="C264" s="114"/>
      <c r="D264" s="114"/>
      <c r="E264" s="114"/>
      <c r="F264" s="115"/>
    </row>
    <row r="265" spans="1:13" x14ac:dyDescent="0.25">
      <c r="A265" s="116"/>
      <c r="B265" s="117"/>
      <c r="C265" s="117"/>
      <c r="D265" s="117"/>
      <c r="E265" s="117"/>
      <c r="F265" s="118"/>
    </row>
    <row r="266" spans="1:13" x14ac:dyDescent="0.25">
      <c r="A266" s="133" t="s">
        <v>106</v>
      </c>
      <c r="B266" s="133"/>
      <c r="C266" s="133"/>
      <c r="D266" s="133"/>
      <c r="E266" s="133"/>
      <c r="F266" s="133"/>
    </row>
    <row r="267" spans="1:13" x14ac:dyDescent="0.25">
      <c r="A267" s="106"/>
      <c r="B267" s="106"/>
      <c r="C267" s="106"/>
      <c r="D267" s="106"/>
      <c r="E267" s="106"/>
      <c r="F267" s="106"/>
    </row>
    <row r="268" spans="1:13" x14ac:dyDescent="0.25">
      <c r="A268" s="107" t="s">
        <v>122</v>
      </c>
      <c r="B268" s="134"/>
      <c r="C268" s="134"/>
      <c r="D268" s="134"/>
      <c r="E268" s="134"/>
      <c r="F268" s="135"/>
    </row>
    <row r="269" spans="1:13" x14ac:dyDescent="0.25">
      <c r="A269" s="113"/>
      <c r="B269" s="114"/>
      <c r="C269" s="114"/>
      <c r="D269" s="114"/>
      <c r="E269" s="114"/>
      <c r="F269" s="115"/>
    </row>
    <row r="270" spans="1:13" x14ac:dyDescent="0.25">
      <c r="A270" s="116"/>
      <c r="B270" s="117"/>
      <c r="C270" s="117"/>
      <c r="D270" s="117"/>
      <c r="E270" s="117"/>
      <c r="F270" s="118"/>
    </row>
    <row r="271" spans="1:13" x14ac:dyDescent="0.25">
      <c r="A271" s="136" t="s">
        <v>123</v>
      </c>
      <c r="B271" s="123"/>
      <c r="C271" s="123"/>
      <c r="D271" s="123"/>
      <c r="E271" s="123"/>
      <c r="F271" s="123"/>
    </row>
    <row r="272" spans="1:13" x14ac:dyDescent="0.25">
      <c r="A272" s="106"/>
      <c r="B272" s="106"/>
      <c r="C272" s="106"/>
      <c r="D272" s="106"/>
      <c r="E272" s="106"/>
      <c r="F272" s="106"/>
    </row>
    <row r="273" spans="1:6" x14ac:dyDescent="0.25">
      <c r="A273" s="107" t="s">
        <v>124</v>
      </c>
      <c r="B273" s="134"/>
      <c r="C273" s="134"/>
      <c r="D273" s="134"/>
      <c r="E273" s="134"/>
      <c r="F273" s="135"/>
    </row>
    <row r="274" spans="1:6" x14ac:dyDescent="0.25">
      <c r="A274" s="116"/>
      <c r="B274" s="117"/>
      <c r="C274" s="117"/>
      <c r="D274" s="117"/>
      <c r="E274" s="117"/>
      <c r="F274" s="118"/>
    </row>
  </sheetData>
  <sheetProtection sheet="1" objects="1" scenarios="1"/>
  <mergeCells count="104">
    <mergeCell ref="A25:C25"/>
    <mergeCell ref="A27:C27"/>
    <mergeCell ref="A28:C28"/>
    <mergeCell ref="A31:C31"/>
    <mergeCell ref="A19:C19"/>
    <mergeCell ref="A20:C20"/>
    <mergeCell ref="A21:C21"/>
    <mergeCell ref="A22:C22"/>
    <mergeCell ref="A23:C23"/>
    <mergeCell ref="A24:C24"/>
    <mergeCell ref="B41:D41"/>
    <mergeCell ref="G41:H41"/>
    <mergeCell ref="I41:J41"/>
    <mergeCell ref="B42:D42"/>
    <mergeCell ref="G42:H42"/>
    <mergeCell ref="I42:J42"/>
    <mergeCell ref="A32:C32"/>
    <mergeCell ref="A33:C33"/>
    <mergeCell ref="A34:C34"/>
    <mergeCell ref="B40:D40"/>
    <mergeCell ref="G40:H40"/>
    <mergeCell ref="I40:J40"/>
    <mergeCell ref="B45:D45"/>
    <mergeCell ref="G45:H45"/>
    <mergeCell ref="I45:J45"/>
    <mergeCell ref="B46:D46"/>
    <mergeCell ref="G46:H46"/>
    <mergeCell ref="I46:J46"/>
    <mergeCell ref="B43:D43"/>
    <mergeCell ref="G43:H43"/>
    <mergeCell ref="I43:J43"/>
    <mergeCell ref="B44:D44"/>
    <mergeCell ref="G44:H44"/>
    <mergeCell ref="I44:J44"/>
    <mergeCell ref="B49:D49"/>
    <mergeCell ref="G49:H49"/>
    <mergeCell ref="I49:J49"/>
    <mergeCell ref="B50:D50"/>
    <mergeCell ref="G50:H50"/>
    <mergeCell ref="I50:J50"/>
    <mergeCell ref="B47:D47"/>
    <mergeCell ref="G47:H47"/>
    <mergeCell ref="I47:J47"/>
    <mergeCell ref="B48:D48"/>
    <mergeCell ref="G48:H48"/>
    <mergeCell ref="I48:J48"/>
    <mergeCell ref="B53:D53"/>
    <mergeCell ref="G53:H53"/>
    <mergeCell ref="I53:J53"/>
    <mergeCell ref="B54:D54"/>
    <mergeCell ref="G54:H54"/>
    <mergeCell ref="I54:J54"/>
    <mergeCell ref="B51:D51"/>
    <mergeCell ref="G51:H51"/>
    <mergeCell ref="I51:J51"/>
    <mergeCell ref="B52:D52"/>
    <mergeCell ref="G52:H52"/>
    <mergeCell ref="I52:J52"/>
    <mergeCell ref="A64:C64"/>
    <mergeCell ref="A66:C66"/>
    <mergeCell ref="A67:C67"/>
    <mergeCell ref="A73:C73"/>
    <mergeCell ref="A75:F75"/>
    <mergeCell ref="A77:F77"/>
    <mergeCell ref="B55:D55"/>
    <mergeCell ref="G55:H55"/>
    <mergeCell ref="I55:J55"/>
    <mergeCell ref="I56:J56"/>
    <mergeCell ref="A60:C60"/>
    <mergeCell ref="A62:C62"/>
    <mergeCell ref="A105:F109"/>
    <mergeCell ref="A115:C115"/>
    <mergeCell ref="A117:F126"/>
    <mergeCell ref="A128:F133"/>
    <mergeCell ref="A162:F166"/>
    <mergeCell ref="A167:F172"/>
    <mergeCell ref="A78:C78"/>
    <mergeCell ref="A79:F91"/>
    <mergeCell ref="A93:F95"/>
    <mergeCell ref="A96:F96"/>
    <mergeCell ref="A99:F101"/>
    <mergeCell ref="A103:F104"/>
    <mergeCell ref="A197:F199"/>
    <mergeCell ref="A200:F205"/>
    <mergeCell ref="A211:C211"/>
    <mergeCell ref="A213:F214"/>
    <mergeCell ref="A216:F220"/>
    <mergeCell ref="A178:C178"/>
    <mergeCell ref="A180:F181"/>
    <mergeCell ref="A183:F184"/>
    <mergeCell ref="A185:F189"/>
    <mergeCell ref="A191:F192"/>
    <mergeCell ref="A193:F196"/>
    <mergeCell ref="A222:F228"/>
    <mergeCell ref="A266:F267"/>
    <mergeCell ref="A268:F270"/>
    <mergeCell ref="A271:F272"/>
    <mergeCell ref="A273:F274"/>
    <mergeCell ref="A230:F233"/>
    <mergeCell ref="A234:F237"/>
    <mergeCell ref="A243:F253"/>
    <mergeCell ref="A255:F256"/>
    <mergeCell ref="A258:F260"/>
    <mergeCell ref="A261:F265"/>
  </mergeCells>
  <dataValidations count="6">
    <dataValidation type="list" allowBlank="1" showInputMessage="1" showErrorMessage="1" sqref="B49:B54">
      <formula1>$O$19:$O$34</formula1>
    </dataValidation>
    <dataValidation type="list" allowBlank="1" showInputMessage="1" showErrorMessage="1" sqref="B42:B48">
      <formula1>$O$19:$O$32</formula1>
    </dataValidation>
    <dataValidation type="list" allowBlank="1" showInputMessage="1" showErrorMessage="1" sqref="A73:C73">
      <formula1>$O$72:$O$74</formula1>
    </dataValidation>
    <dataValidation type="list" allowBlank="1" showInputMessage="1" showErrorMessage="1" sqref="A178:C178">
      <formula1>$O$177:$O$179</formula1>
    </dataValidation>
    <dataValidation type="list" allowBlank="1" showInputMessage="1" showErrorMessage="1" sqref="A62 A64 A60 A66:A67">
      <formula1>$B$42:$B$54</formula1>
    </dataValidation>
    <dataValidation type="list" allowBlank="1" showInputMessage="1" showErrorMessage="1" sqref="A211">
      <formula1>$O$210:$O$213</formula1>
    </dataValidation>
  </dataValidations>
  <pageMargins left="0.7" right="0.7" top="0.75" bottom="0.75" header="0.3" footer="0.3"/>
  <pageSetup orientation="portrait"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Worksheet</vt:lpstr>
      <vt:lpstr>EXAMPLE 6" steelstud w ext. ins</vt:lpstr>
    </vt:vector>
  </TitlesOfParts>
  <Company>University of Minnesota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Rolf E Jacobson</dc:creator>
  <cp:lastModifiedBy>Rolf E Jacobson</cp:lastModifiedBy>
  <dcterms:created xsi:type="dcterms:W3CDTF">2018-07-30T19:56:44Z</dcterms:created>
  <dcterms:modified xsi:type="dcterms:W3CDTF">2020-01-13T20:44:45Z</dcterms:modified>
</cp:coreProperties>
</file>